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IF\PEP&amp;SIM\"/>
    </mc:Choice>
  </mc:AlternateContent>
  <xr:revisionPtr revIDLastSave="0" documentId="13_ncr:1_{BCB87553-91E7-4198-B691-B845BD1A3C6C}" xr6:coauthVersionLast="47" xr6:coauthVersionMax="47" xr10:uidLastSave="{00000000-0000-0000-0000-000000000000}"/>
  <bookViews>
    <workbookView xWindow="-120" yWindow="-120" windowWidth="20730" windowHeight="11160" xr2:uid="{D9846E02-6750-487D-BAC0-7EAA5B190259}"/>
  </bookViews>
  <sheets>
    <sheet name="Sheet1" sheetId="1" r:id="rId1"/>
  </sheets>
  <definedNames>
    <definedName name="_xlnm.Print_Titles" localSheetId="0">Sheet1!$9:$9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1" l="1"/>
  <c r="J55" i="1"/>
  <c r="J54" i="1"/>
  <c r="K53" i="1"/>
  <c r="I53" i="1"/>
  <c r="C53" i="1"/>
  <c r="J52" i="1"/>
  <c r="J51" i="1"/>
  <c r="K50" i="1"/>
  <c r="I50" i="1"/>
  <c r="C50" i="1"/>
  <c r="J49" i="1"/>
  <c r="K48" i="1"/>
  <c r="I48" i="1"/>
  <c r="C48" i="1"/>
  <c r="J47" i="1"/>
  <c r="K46" i="1"/>
  <c r="I46" i="1"/>
  <c r="C46" i="1"/>
  <c r="J45" i="1"/>
  <c r="K44" i="1"/>
  <c r="I44" i="1"/>
  <c r="C44" i="1"/>
  <c r="J43" i="1"/>
  <c r="J42" i="1"/>
  <c r="J41" i="1"/>
  <c r="J40" i="1"/>
  <c r="K39" i="1"/>
  <c r="I39" i="1"/>
  <c r="C39" i="1"/>
  <c r="J38" i="1"/>
  <c r="K37" i="1"/>
  <c r="I37" i="1"/>
  <c r="C37" i="1"/>
  <c r="J36" i="1"/>
  <c r="K35" i="1"/>
  <c r="I35" i="1"/>
  <c r="C35" i="1"/>
  <c r="J34" i="1"/>
  <c r="K33" i="1"/>
  <c r="I33" i="1"/>
  <c r="C33" i="1"/>
  <c r="J32" i="1"/>
  <c r="I31" i="1"/>
  <c r="C31" i="1"/>
  <c r="J30" i="1"/>
  <c r="K29" i="1"/>
  <c r="I29" i="1"/>
  <c r="C29" i="1"/>
  <c r="J28" i="1"/>
  <c r="J27" i="1"/>
  <c r="K26" i="1"/>
  <c r="I26" i="1"/>
  <c r="C26" i="1"/>
  <c r="J25" i="1"/>
  <c r="J24" i="1"/>
  <c r="J23" i="1"/>
  <c r="K22" i="1"/>
  <c r="I22" i="1"/>
  <c r="C22" i="1"/>
  <c r="J21" i="1"/>
  <c r="J20" i="1"/>
  <c r="J19" i="1"/>
  <c r="K18" i="1"/>
  <c r="I18" i="1"/>
  <c r="C18" i="1"/>
  <c r="J17" i="1"/>
  <c r="K16" i="1"/>
  <c r="I16" i="1"/>
  <c r="C16" i="1"/>
  <c r="J15" i="1"/>
  <c r="J14" i="1"/>
  <c r="J13" i="1"/>
  <c r="J12" i="1"/>
  <c r="J11" i="1"/>
  <c r="K10" i="1"/>
  <c r="K58" i="1" s="1"/>
  <c r="I10" i="1"/>
  <c r="C10" i="1"/>
  <c r="C58" i="1" s="1"/>
  <c r="I58" i="1" l="1"/>
  <c r="J58" i="1" s="1"/>
  <c r="J10" i="1"/>
  <c r="J16" i="1"/>
  <c r="J18" i="1"/>
  <c r="J22" i="1"/>
  <c r="J26" i="1"/>
  <c r="J29" i="1"/>
  <c r="J31" i="1"/>
  <c r="J33" i="1"/>
  <c r="J35" i="1"/>
  <c r="J37" i="1"/>
  <c r="J39" i="1"/>
  <c r="J44" i="1"/>
  <c r="J46" i="1"/>
  <c r="J48" i="1"/>
  <c r="J50" i="1"/>
  <c r="J53" i="1"/>
</calcChain>
</file>

<file path=xl/sharedStrings.xml><?xml version="1.0" encoding="utf-8"?>
<sst xmlns="http://schemas.openxmlformats.org/spreadsheetml/2006/main" count="160" uniqueCount="125">
  <si>
    <t>REKAPITULASI PERKEMBANGAN KEGIATAN BELANJA LANGSUNG</t>
  </si>
  <si>
    <t>TAHUN ANGGARAN 2022</t>
  </si>
  <si>
    <t>NAMA OPD</t>
  </si>
  <si>
    <t>: DINAS PARIWISATA DAN KEBUDAYAAN KAB. WONOSOBO</t>
  </si>
  <si>
    <t>BULAN</t>
  </si>
  <si>
    <t>: JUNI</t>
  </si>
  <si>
    <t>NO</t>
  </si>
  <si>
    <t>JENIS PEKERJAAN</t>
  </si>
  <si>
    <t>ANGGARAN (Rp)</t>
  </si>
  <si>
    <t>REKANAN</t>
  </si>
  <si>
    <t>NO/ TGL KONTRAK</t>
  </si>
  <si>
    <t>NILAI KONTRAK</t>
  </si>
  <si>
    <t>JANGKA WAKTU</t>
  </si>
  <si>
    <t>REALISASI KEUANGAN</t>
  </si>
  <si>
    <t>REALISASI FISIK</t>
  </si>
  <si>
    <t>SP2D</t>
  </si>
  <si>
    <t>BAST I (PHO)</t>
  </si>
  <si>
    <t>BAST II (FHO)</t>
  </si>
  <si>
    <t>KETERANGAN</t>
  </si>
  <si>
    <t>MULAI</t>
  </si>
  <si>
    <t>Jumlah (Rp)</t>
  </si>
  <si>
    <t>%</t>
  </si>
  <si>
    <t>No.</t>
  </si>
  <si>
    <t>Tgl.</t>
  </si>
  <si>
    <t>Sumber Dana</t>
  </si>
  <si>
    <t>Keluaran Sub Kegiatan</t>
  </si>
  <si>
    <t>1</t>
  </si>
  <si>
    <t>I</t>
  </si>
  <si>
    <t>Administrasi Umum Perangkat Daerah</t>
  </si>
  <si>
    <t>Penyediaan Komponen Instalasi Listrik/Penerangan Bangunan Kantor</t>
  </si>
  <si>
    <t>APBD</t>
  </si>
  <si>
    <t>Alat Listrik</t>
  </si>
  <si>
    <t>Penyediaan Peralatan dan Perlengkapan Kantor</t>
  </si>
  <si>
    <t>Alat Tulis Kantor, Kertas&amp;Cover, Bahan Komputer, jasa iklan/reklame</t>
  </si>
  <si>
    <t>Penyediaan Barang Cetakan dan Penggandaan</t>
  </si>
  <si>
    <t>Cetak &amp; fc. Dokumen</t>
  </si>
  <si>
    <t>Penyediaan Bahan Bacaan dan Peraturan Perundang-undangan</t>
  </si>
  <si>
    <t>Langganan Surat Kabar</t>
  </si>
  <si>
    <t>Penyelenggaraan Rapat Koordinasi dan Konsultasi SKPD</t>
  </si>
  <si>
    <t>Rapat dinas &amp; Perjalanan dinas</t>
  </si>
  <si>
    <t>II</t>
  </si>
  <si>
    <t>Pengadaan Barang Milik Daerah Penunjang Urusan Pemerinta Daerah</t>
  </si>
  <si>
    <t>Pengadaan Peralatan dan Mesin Lainnya</t>
  </si>
  <si>
    <t>Pengadaan komputer dekstop, laptop, kamera, audio system, dll</t>
  </si>
  <si>
    <t>III</t>
  </si>
  <si>
    <t>Penyediaan Jasa Penunjang Urusan Pemerintahan Daerah</t>
  </si>
  <si>
    <t>Penyediaan Jasa Surat Menyurat</t>
  </si>
  <si>
    <t>Penyediaan jasa pos&amp;materai</t>
  </si>
  <si>
    <t>Penyediaan Jasa Komunikasi, Sumber Daya Air dan Listrik</t>
  </si>
  <si>
    <t>Penyediaan jasa telepon, internet, listrik, &amp; air</t>
  </si>
  <si>
    <t>Penyediaan Jasa Pelayanan Umum Kantor</t>
  </si>
  <si>
    <t>Jasa Tenaga Non ASN, Iuran jaminan/asuransi</t>
  </si>
  <si>
    <t>IV</t>
  </si>
  <si>
    <t>Pemeliharaan Barang Milik Daerah Penunjang Urusan Pemerintahan Daerah</t>
  </si>
  <si>
    <t>Penyediaan Jasa Pemeliharaan, Biaya Pemeliharaan, Pajak, dan Perizinan Kendaraan Dinas Operasional atau Lapangan</t>
  </si>
  <si>
    <t>Pemeliharaan kendaraan dinas</t>
  </si>
  <si>
    <t>Pemeliharaan Peralatan dan Mesin</t>
  </si>
  <si>
    <t>Pemeliharaan alat-alat kantor</t>
  </si>
  <si>
    <t>Pemeliharaan/Rehabilitasi Gedung Kantor dan Bangunan Lainnya</t>
  </si>
  <si>
    <t>Pemeliharaan gedung kantor</t>
  </si>
  <si>
    <t>V</t>
  </si>
  <si>
    <t>Pengelolaan Kebudayaan yang Masyarakat  Pelakunya  dalam Daerah Kabupaten/Kota</t>
  </si>
  <si>
    <t>Perlindungan, Pengembangan, Pemanfaatan Objek Pemajuan Kebudayaan</t>
  </si>
  <si>
    <t>Pemutakhiran data PPKD dan Pendaftaran &amp; Penetapan WBTb</t>
  </si>
  <si>
    <t>Pembinaan  Sumber Daya Manusia, Lembaga, dan Pranata Tradisional</t>
  </si>
  <si>
    <t>Bantuan Alkes</t>
  </si>
  <si>
    <t>VI</t>
  </si>
  <si>
    <t>Pelestarian  Kesenian Tradisional  yang Masyarakat  Pelakunya dalam Daerah Kabupaten/Kota</t>
  </si>
  <si>
    <t>Rangkaian Hari Jadi Kab. Wonosobo</t>
  </si>
  <si>
    <t>VII</t>
  </si>
  <si>
    <t>Pengelolaan Museum Kabupaten/Kota</t>
  </si>
  <si>
    <t>Penyediaan dan Pemeliharaan Sarana dan Prasarana Museum</t>
  </si>
  <si>
    <t>Studi kelayakan pendirian museum &amp; fasilitasi rapat</t>
  </si>
  <si>
    <t>VIII</t>
  </si>
  <si>
    <t>Penetapan  Cagar Budaya Peringkat  Kabupaten/Kota</t>
  </si>
  <si>
    <t>Pendaftaran  Objek Diduga Cagar Budaya</t>
  </si>
  <si>
    <t>Sidang TACB dan Sertifikasi TACB</t>
  </si>
  <si>
    <t>IX</t>
  </si>
  <si>
    <t>Pembinaan Kesenian yang Masyarakat Pelakunya dalam Daerah Kabupaten/Kota</t>
  </si>
  <si>
    <t>Standarisasi dan Sertifikasi Sumber Daya Manusia Kesenian Tradisional sesuai dengan Kebutuhan dan Tuntutan</t>
  </si>
  <si>
    <t>Sertifikasi bagi penata musik dan/atau penata tari tradisional</t>
  </si>
  <si>
    <t>X</t>
  </si>
  <si>
    <t>Pengembangan Kapasitas Pelaku Ekonomi Kreatif</t>
  </si>
  <si>
    <t>Standarisasi Usaha dan Sertifikasi Profesi di Bidang Ekonomi Kreatif</t>
  </si>
  <si>
    <t>Pelatihan sertifikasi profesi pelaku ekonomi kreatif</t>
  </si>
  <si>
    <t>XI</t>
  </si>
  <si>
    <t>Pelaksanaan Peningkatan Kapasitas Sumber Daya Manusia Pariwisata dan Ekonomi Kreatif Tingkat Dasar</t>
  </si>
  <si>
    <t>Pengembangan Kompetensi SDM Pariwisata dan Ekonomi Kreatif Tingkat Dasar</t>
  </si>
  <si>
    <t>DAK Non Fisik</t>
  </si>
  <si>
    <t>Peningkatan kualitas tata kelola destinasi pariwisata dan kapasitas masyarakat pelaku uspar</t>
  </si>
  <si>
    <t>Peningkatan Peran Serta Masyarakat dalam Pengembangan Kemitraan Pariwisata</t>
  </si>
  <si>
    <t>Fasilitasi Komite Ekonomi Kreatif</t>
  </si>
  <si>
    <t>Fasilitasi Proses Kreasi, Produksi, Distribusi Konsumsi dan Konservasi Ekonomi Kreatif</t>
  </si>
  <si>
    <t>Penyusunan Raperda Dok. Masterplan Pengembangan Ekraf. Wsb</t>
  </si>
  <si>
    <t>Fasilitasi Pengembangan Kompetensi Sumber Daya Manusia Ekonomi Kreatif</t>
  </si>
  <si>
    <t>Fasilitasi Pengurusan HKI produk ekonomi kreatif</t>
  </si>
  <si>
    <t>XII</t>
  </si>
  <si>
    <t>Penyediaan Prasarana (Zona Kreatif/Ruang Kreatif/Kota Kreatif) sebagai Ruang Berekspresi, Berpromosi, dan Berinteraksi bagi Insan Kreatif di Daerah Kabupaten/Kota</t>
  </si>
  <si>
    <t>Pengembangan dan Revitalisasi Prasarana  Kota Kreatif</t>
  </si>
  <si>
    <t>Operasional&amp;sapras WCH dan DED Taman Kuliner</t>
  </si>
  <si>
    <t>XIII</t>
  </si>
  <si>
    <t>Pengelolaan Kawasan Strategis Pariwisata  Kabupaten/Kota</t>
  </si>
  <si>
    <t>Perencanaan Kawasan Strategis Pariwisata  Kabupaten/Kota</t>
  </si>
  <si>
    <t>Dana Insentif institusi PHJD Rake Watuhumalang&amp; Sapuran-Kaliwiro</t>
  </si>
  <si>
    <t>XIV</t>
  </si>
  <si>
    <t>Pengelolaan Destinasi Pariwisata  Kabupaten/Kota</t>
  </si>
  <si>
    <t>Monitoring  dan Evaluasi Pengelolaan Destinasi Pariwisata  Kabupaten/Kota</t>
  </si>
  <si>
    <t>Fasilitasi ops dan monitoring event DCF, lebaran, natal&amp;tahun baru</t>
  </si>
  <si>
    <t>XV</t>
  </si>
  <si>
    <t>Pengelolaan Daya Tarik Wisata Kabupaten/Kota</t>
  </si>
  <si>
    <t>Pengembangan Daya Tarik Wisata Kabupaten/Kota</t>
  </si>
  <si>
    <t>BANPROV</t>
  </si>
  <si>
    <t>Pemb. Pedestrian Kawasan Wisata Dieng dan Revitalisasi Gelanggang Olahraga Mangli</t>
  </si>
  <si>
    <t>Pemeliharaan Sarana dan Prasarana Daya Tarik Wisata</t>
  </si>
  <si>
    <t>Operasional obwis dan pemeliharaan sapras DTW</t>
  </si>
  <si>
    <t>XVI</t>
  </si>
  <si>
    <t>Pemasaran  Pariwisata  Dalam dan Luar Negeri Daya Tarik, Destinasi dan Kawasan Strategis Pariwisata  Kabupaten/Kota</t>
  </si>
  <si>
    <t>Penguatan  Promosi melalui Media Cetak, Elektronik,  dan Media Lainnya Baik Dalam dan Luar Negeri</t>
  </si>
  <si>
    <t>APBD&amp;APBDP</t>
  </si>
  <si>
    <t>Bantuan promosi event desa wisata, konversi aplikasi jelajah wsb, lomba media promosi, promosi pariwisata melalui media masa</t>
  </si>
  <si>
    <t>Penyediaan Data dan Penyebaran Informasi Pariwisata Kabupaten/Kota, Baik Dalam dan Luar Negeri</t>
  </si>
  <si>
    <t>Cetak media promosi, pemetaan wisata religi, peningkatan kapasitas pemasaran pariwisata, dan sinkronisasi pemetaan potensi unggulan desa wisata</t>
  </si>
  <si>
    <t>Peningkatan  Kerja Sama dan Kemitraan  Pariwisata  Dalam dan Luar Negeri</t>
  </si>
  <si>
    <t>Fasilitasi Badan Promosi Daerah, FK. Pokdarwis, paguyuban mas&amp;mbak Wsb</t>
  </si>
  <si>
    <r>
      <rPr>
        <b/>
        <sz val="8"/>
        <color rgb="FFFF0000"/>
        <rFont val="Arial Narrow"/>
        <family val="2"/>
      </rPr>
      <t>SE</t>
    </r>
    <r>
      <rPr>
        <b/>
        <sz val="8"/>
        <rFont val="Arial Narrow"/>
        <family val="2"/>
      </rPr>
      <t>LESAI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</si>
</sst>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_-;\-* #,##0.0_-;_-* &quot;-&quot;_-;_-@_-"/>
    <numFmt numFmtId="166" formatCode="_(* #,##0_);_(* \(#,##0\);_(* &quot;-&quot;??_);_(@_)"/>
    <numFmt numFmtId="167" formatCode="_(* #,##0.0_);_(* \(#,##0.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12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112">
    <xf numFmtId="0" fontId="0" fillId="0" borderId="0" xfId="0"/>
    <xf numFmtId="41" fontId="2" fillId="0" borderId="0" xfId="2" applyFont="1" applyAlignment="1">
      <alignment horizontal="center"/>
    </xf>
    <xf numFmtId="0" fontId="3" fillId="0" borderId="0" xfId="3" applyFont="1"/>
    <xf numFmtId="41" fontId="4" fillId="0" borderId="0" xfId="2" applyFont="1" applyAlignment="1">
      <alignment horizontal="left"/>
    </xf>
    <xf numFmtId="0" fontId="3" fillId="0" borderId="0" xfId="0" applyFont="1"/>
    <xf numFmtId="0" fontId="4" fillId="0" borderId="0" xfId="4" applyFont="1"/>
    <xf numFmtId="10" fontId="4" fillId="0" borderId="0" xfId="4" applyNumberFormat="1" applyFont="1" applyAlignment="1">
      <alignment horizontal="right"/>
    </xf>
    <xf numFmtId="41" fontId="5" fillId="0" borderId="0" xfId="2" applyFont="1" applyAlignment="1">
      <alignment horizontal="left"/>
    </xf>
    <xf numFmtId="41" fontId="5" fillId="0" borderId="1" xfId="2" applyFont="1" applyBorder="1" applyAlignment="1">
      <alignment horizontal="center" vertical="center"/>
    </xf>
    <xf numFmtId="41" fontId="5" fillId="0" borderId="2" xfId="2" applyFont="1" applyBorder="1" applyAlignment="1">
      <alignment horizontal="center" vertical="center" wrapText="1"/>
    </xf>
    <xf numFmtId="41" fontId="5" fillId="0" borderId="2" xfId="2" applyFont="1" applyBorder="1" applyAlignment="1">
      <alignment horizontal="center" vertical="center"/>
    </xf>
    <xf numFmtId="41" fontId="6" fillId="0" borderId="2" xfId="2" applyFont="1" applyBorder="1" applyAlignment="1">
      <alignment horizontal="center" vertical="center"/>
    </xf>
    <xf numFmtId="41" fontId="6" fillId="0" borderId="2" xfId="2" applyFont="1" applyBorder="1" applyAlignment="1">
      <alignment horizontal="center" vertical="center" wrapText="1"/>
    </xf>
    <xf numFmtId="41" fontId="6" fillId="0" borderId="3" xfId="2" applyFont="1" applyBorder="1" applyAlignment="1">
      <alignment horizontal="center" vertical="center" wrapText="1"/>
    </xf>
    <xf numFmtId="41" fontId="5" fillId="0" borderId="3" xfId="2" applyFont="1" applyBorder="1" applyAlignment="1">
      <alignment horizontal="center" vertical="center" wrapText="1"/>
    </xf>
    <xf numFmtId="41" fontId="6" fillId="0" borderId="2" xfId="2" applyFont="1" applyBorder="1" applyAlignment="1">
      <alignment horizontal="center" vertical="center" wrapText="1"/>
    </xf>
    <xf numFmtId="41" fontId="7" fillId="0" borderId="4" xfId="2" applyFont="1" applyBorder="1" applyAlignment="1">
      <alignment horizontal="center" vertical="center" wrapText="1"/>
    </xf>
    <xf numFmtId="41" fontId="7" fillId="0" borderId="5" xfId="2" applyFont="1" applyBorder="1" applyAlignment="1">
      <alignment horizontal="center" vertical="center" wrapText="1"/>
    </xf>
    <xf numFmtId="41" fontId="7" fillId="0" borderId="6" xfId="2" applyFont="1" applyBorder="1" applyAlignment="1">
      <alignment horizontal="center" vertical="center" wrapText="1"/>
    </xf>
    <xf numFmtId="41" fontId="6" fillId="0" borderId="4" xfId="2" applyFont="1" applyBorder="1" applyAlignment="1">
      <alignment horizontal="center" vertical="center" wrapText="1"/>
    </xf>
    <xf numFmtId="41" fontId="6" fillId="0" borderId="5" xfId="2" applyFont="1" applyBorder="1" applyAlignment="1">
      <alignment horizontal="center" vertical="center" wrapText="1"/>
    </xf>
    <xf numFmtId="41" fontId="5" fillId="0" borderId="7" xfId="2" applyFont="1" applyBorder="1" applyAlignment="1">
      <alignment horizontal="center" vertical="center" wrapText="1"/>
    </xf>
    <xf numFmtId="41" fontId="5" fillId="0" borderId="8" xfId="2" applyFont="1" applyBorder="1" applyAlignment="1">
      <alignment horizontal="center" vertical="center" wrapText="1"/>
    </xf>
    <xf numFmtId="41" fontId="5" fillId="0" borderId="9" xfId="2" applyFont="1" applyBorder="1" applyAlignment="1">
      <alignment horizontal="center" vertical="center"/>
    </xf>
    <xf numFmtId="41" fontId="5" fillId="0" borderId="10" xfId="2" applyFont="1" applyBorder="1" applyAlignment="1">
      <alignment horizontal="center" vertical="center" wrapText="1"/>
    </xf>
    <xf numFmtId="41" fontId="5" fillId="0" borderId="11" xfId="2" applyFont="1" applyBorder="1" applyAlignment="1">
      <alignment horizontal="center" vertical="center"/>
    </xf>
    <xf numFmtId="41" fontId="6" fillId="0" borderId="10" xfId="2" applyFont="1" applyBorder="1" applyAlignment="1">
      <alignment horizontal="center" vertical="center"/>
    </xf>
    <xf numFmtId="41" fontId="6" fillId="0" borderId="10" xfId="2" applyFont="1" applyBorder="1" applyAlignment="1">
      <alignment horizontal="center" vertical="center" wrapText="1"/>
    </xf>
    <xf numFmtId="41" fontId="6" fillId="0" borderId="12" xfId="2" applyFont="1" applyBorder="1" applyAlignment="1">
      <alignment horizontal="center" vertical="center" wrapText="1"/>
    </xf>
    <xf numFmtId="41" fontId="5" fillId="0" borderId="12" xfId="2" applyFont="1" applyBorder="1" applyAlignment="1">
      <alignment horizontal="center" vertical="center" wrapText="1"/>
    </xf>
    <xf numFmtId="10" fontId="5" fillId="0" borderId="12" xfId="2" applyNumberFormat="1" applyFont="1" applyBorder="1" applyAlignment="1">
      <alignment horizontal="center" vertical="center" wrapText="1"/>
    </xf>
    <xf numFmtId="41" fontId="7" fillId="0" borderId="12" xfId="2" applyFont="1" applyBorder="1" applyAlignment="1">
      <alignment horizontal="center" vertical="center" wrapText="1"/>
    </xf>
    <xf numFmtId="41" fontId="6" fillId="0" borderId="13" xfId="2" applyFont="1" applyBorder="1" applyAlignment="1">
      <alignment horizontal="center" vertical="center" wrapText="1"/>
    </xf>
    <xf numFmtId="41" fontId="7" fillId="0" borderId="11" xfId="2" applyFont="1" applyBorder="1" applyAlignment="1">
      <alignment horizontal="center" wrapText="1"/>
    </xf>
    <xf numFmtId="41" fontId="7" fillId="0" borderId="14" xfId="2" applyFont="1" applyBorder="1" applyAlignment="1">
      <alignment horizontal="center" vertical="center" wrapText="1"/>
    </xf>
    <xf numFmtId="0" fontId="9" fillId="2" borderId="15" xfId="4" quotePrefix="1" applyFont="1" applyFill="1" applyBorder="1" applyAlignment="1">
      <alignment horizontal="center"/>
    </xf>
    <xf numFmtId="0" fontId="9" fillId="2" borderId="16" xfId="4" quotePrefix="1" applyFont="1" applyFill="1" applyBorder="1" applyAlignment="1">
      <alignment horizontal="center"/>
    </xf>
    <xf numFmtId="0" fontId="9" fillId="2" borderId="17" xfId="4" quotePrefix="1" applyFont="1" applyFill="1" applyBorder="1" applyAlignment="1">
      <alignment horizontal="center"/>
    </xf>
    <xf numFmtId="0" fontId="10" fillId="0" borderId="0" xfId="3" applyFont="1"/>
    <xf numFmtId="0" fontId="5" fillId="0" borderId="9" xfId="4" quotePrefix="1" applyFont="1" applyBorder="1" applyAlignment="1">
      <alignment horizontal="center" vertical="top"/>
    </xf>
    <xf numFmtId="0" fontId="11" fillId="0" borderId="10" xfId="4" quotePrefix="1" applyFont="1" applyBorder="1" applyAlignment="1">
      <alignment horizontal="left" wrapText="1"/>
    </xf>
    <xf numFmtId="41" fontId="5" fillId="0" borderId="10" xfId="4" quotePrefix="1" applyNumberFormat="1" applyFont="1" applyBorder="1" applyAlignment="1">
      <alignment horizontal="center" vertical="center"/>
    </xf>
    <xf numFmtId="0" fontId="5" fillId="0" borderId="10" xfId="4" quotePrefix="1" applyFont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 wrapText="1"/>
    </xf>
    <xf numFmtId="41" fontId="7" fillId="0" borderId="14" xfId="4" quotePrefix="1" applyNumberFormat="1" applyFont="1" applyBorder="1" applyAlignment="1">
      <alignment horizontal="center" vertical="center"/>
    </xf>
    <xf numFmtId="0" fontId="12" fillId="0" borderId="0" xfId="3" applyFont="1"/>
    <xf numFmtId="0" fontId="4" fillId="0" borderId="19" xfId="4" quotePrefix="1" applyFont="1" applyBorder="1" applyAlignment="1">
      <alignment horizontal="center" vertical="top"/>
    </xf>
    <xf numFmtId="0" fontId="13" fillId="0" borderId="20" xfId="4" quotePrefix="1" applyFont="1" applyBorder="1" applyAlignment="1">
      <alignment horizontal="left" wrapText="1"/>
    </xf>
    <xf numFmtId="41" fontId="4" fillId="0" borderId="20" xfId="1" quotePrefix="1" applyFont="1" applyFill="1" applyBorder="1" applyAlignment="1">
      <alignment horizontal="center" vertical="center"/>
    </xf>
    <xf numFmtId="0" fontId="4" fillId="0" borderId="20" xfId="4" quotePrefix="1" applyFont="1" applyBorder="1" applyAlignment="1">
      <alignment horizontal="center" vertical="center"/>
    </xf>
    <xf numFmtId="41" fontId="13" fillId="0" borderId="20" xfId="1" applyFont="1" applyFill="1" applyBorder="1" applyAlignment="1">
      <alignment horizontal="right" vertical="center" wrapText="1"/>
    </xf>
    <xf numFmtId="164" fontId="13" fillId="0" borderId="20" xfId="1" applyNumberFormat="1" applyFont="1" applyFill="1" applyBorder="1" applyAlignment="1">
      <alignment horizontal="center" vertical="center" wrapText="1"/>
    </xf>
    <xf numFmtId="0" fontId="14" fillId="0" borderId="20" xfId="4" quotePrefix="1" applyFont="1" applyBorder="1" applyAlignment="1">
      <alignment horizontal="center" vertical="center"/>
    </xf>
    <xf numFmtId="0" fontId="15" fillId="0" borderId="21" xfId="4" quotePrefix="1" applyFont="1" applyBorder="1" applyAlignment="1">
      <alignment horizontal="center" vertical="center" wrapText="1"/>
    </xf>
    <xf numFmtId="0" fontId="13" fillId="0" borderId="20" xfId="4" quotePrefix="1" applyFont="1" applyBorder="1" applyAlignment="1">
      <alignment horizontal="left" vertical="top" wrapText="1"/>
    </xf>
    <xf numFmtId="0" fontId="5" fillId="0" borderId="19" xfId="4" quotePrefix="1" applyFont="1" applyBorder="1" applyAlignment="1">
      <alignment horizontal="center" vertical="top"/>
    </xf>
    <xf numFmtId="0" fontId="11" fillId="0" borderId="20" xfId="4" quotePrefix="1" applyFont="1" applyBorder="1" applyAlignment="1">
      <alignment horizontal="left" vertical="top" wrapText="1"/>
    </xf>
    <xf numFmtId="41" fontId="5" fillId="0" borderId="20" xfId="1" quotePrefix="1" applyFont="1" applyFill="1" applyBorder="1" applyAlignment="1">
      <alignment horizontal="center" vertical="center"/>
    </xf>
    <xf numFmtId="0" fontId="5" fillId="0" borderId="20" xfId="4" quotePrefix="1" applyFont="1" applyBorder="1" applyAlignment="1">
      <alignment horizontal="center" vertical="center"/>
    </xf>
    <xf numFmtId="41" fontId="5" fillId="0" borderId="20" xfId="4" quotePrefix="1" applyNumberFormat="1" applyFont="1" applyBorder="1" applyAlignment="1">
      <alignment horizontal="center" vertical="center"/>
    </xf>
    <xf numFmtId="0" fontId="16" fillId="0" borderId="20" xfId="4" quotePrefix="1" applyFont="1" applyBorder="1" applyAlignment="1">
      <alignment horizontal="center" vertical="center"/>
    </xf>
    <xf numFmtId="0" fontId="7" fillId="0" borderId="21" xfId="4" quotePrefix="1" applyFont="1" applyBorder="1" applyAlignment="1">
      <alignment horizontal="center" vertical="center" wrapText="1"/>
    </xf>
    <xf numFmtId="0" fontId="11" fillId="0" borderId="20" xfId="4" quotePrefix="1" applyFont="1" applyBorder="1" applyAlignment="1">
      <alignment horizontal="left" wrapText="1"/>
    </xf>
    <xf numFmtId="0" fontId="16" fillId="0" borderId="22" xfId="4" applyFont="1" applyBorder="1" applyAlignment="1">
      <alignment horizontal="center" vertical="top"/>
    </xf>
    <xf numFmtId="0" fontId="11" fillId="0" borderId="18" xfId="0" applyFont="1" applyBorder="1" applyAlignment="1">
      <alignment vertical="center" wrapText="1"/>
    </xf>
    <xf numFmtId="41" fontId="11" fillId="0" borderId="18" xfId="1" applyFont="1" applyFill="1" applyBorder="1" applyAlignment="1">
      <alignment horizontal="right" vertical="center" wrapText="1"/>
    </xf>
    <xf numFmtId="42" fontId="14" fillId="0" borderId="18" xfId="4" applyNumberFormat="1" applyFont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 wrapText="1"/>
    </xf>
    <xf numFmtId="165" fontId="14" fillId="0" borderId="18" xfId="4" applyNumberFormat="1" applyFont="1" applyBorder="1" applyAlignment="1">
      <alignment horizontal="center"/>
    </xf>
    <xf numFmtId="42" fontId="14" fillId="0" borderId="18" xfId="4" applyNumberFormat="1" applyFont="1" applyBorder="1" applyAlignment="1">
      <alignment horizontal="center"/>
    </xf>
    <xf numFmtId="38" fontId="16" fillId="0" borderId="18" xfId="1" applyNumberFormat="1" applyFont="1" applyFill="1" applyBorder="1" applyAlignment="1">
      <alignment horizontal="center" vertical="center" wrapText="1"/>
    </xf>
    <xf numFmtId="38" fontId="7" fillId="0" borderId="23" xfId="1" applyNumberFormat="1" applyFont="1" applyFill="1" applyBorder="1" applyAlignment="1">
      <alignment horizontal="center" vertical="center" wrapText="1"/>
    </xf>
    <xf numFmtId="0" fontId="14" fillId="0" borderId="19" xfId="4" applyFont="1" applyBorder="1" applyAlignment="1">
      <alignment horizontal="center" vertical="top"/>
    </xf>
    <xf numFmtId="0" fontId="13" fillId="0" borderId="20" xfId="0" applyFont="1" applyBorder="1" applyAlignment="1">
      <alignment vertical="center" wrapText="1"/>
    </xf>
    <xf numFmtId="42" fontId="14" fillId="0" borderId="20" xfId="4" applyNumberFormat="1" applyFont="1" applyBorder="1" applyAlignment="1">
      <alignment horizontal="center" vertical="center"/>
    </xf>
    <xf numFmtId="165" fontId="14" fillId="0" borderId="20" xfId="4" applyNumberFormat="1" applyFont="1" applyBorder="1" applyAlignment="1">
      <alignment horizontal="center"/>
    </xf>
    <xf numFmtId="42" fontId="14" fillId="0" borderId="20" xfId="4" applyNumberFormat="1" applyFont="1" applyBorder="1" applyAlignment="1">
      <alignment horizontal="center"/>
    </xf>
    <xf numFmtId="38" fontId="14" fillId="0" borderId="20" xfId="1" applyNumberFormat="1" applyFont="1" applyFill="1" applyBorder="1" applyAlignment="1">
      <alignment horizontal="center" vertical="center" wrapText="1"/>
    </xf>
    <xf numFmtId="38" fontId="15" fillId="0" borderId="21" xfId="1" applyNumberFormat="1" applyFont="1" applyFill="1" applyBorder="1" applyAlignment="1">
      <alignment horizontal="center" vertical="center" wrapText="1"/>
    </xf>
    <xf numFmtId="0" fontId="16" fillId="0" borderId="19" xfId="4" applyFont="1" applyBorder="1" applyAlignment="1">
      <alignment horizontal="center" vertical="top"/>
    </xf>
    <xf numFmtId="0" fontId="2" fillId="0" borderId="20" xfId="0" applyFont="1" applyBorder="1" applyAlignment="1">
      <alignment vertical="top" wrapText="1"/>
    </xf>
    <xf numFmtId="41" fontId="2" fillId="0" borderId="20" xfId="1" applyFont="1" applyFill="1" applyBorder="1" applyAlignment="1">
      <alignment horizontal="right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38" fontId="16" fillId="0" borderId="20" xfId="1" applyNumberFormat="1" applyFont="1" applyFill="1" applyBorder="1" applyAlignment="1">
      <alignment horizontal="center" vertical="center" wrapText="1"/>
    </xf>
    <xf numFmtId="38" fontId="7" fillId="0" borderId="21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2" fontId="16" fillId="0" borderId="20" xfId="4" applyNumberFormat="1" applyFont="1" applyBorder="1" applyAlignment="1">
      <alignment horizontal="center" vertical="center"/>
    </xf>
    <xf numFmtId="165" fontId="16" fillId="0" borderId="20" xfId="4" applyNumberFormat="1" applyFont="1" applyBorder="1" applyAlignment="1">
      <alignment horizontal="center"/>
    </xf>
    <xf numFmtId="42" fontId="16" fillId="0" borderId="20" xfId="4" applyNumberFormat="1" applyFont="1" applyBorder="1" applyAlignment="1">
      <alignment horizontal="center"/>
    </xf>
    <xf numFmtId="0" fontId="13" fillId="0" borderId="20" xfId="0" applyFont="1" applyBorder="1" applyAlignment="1">
      <alignment vertical="top" wrapText="1"/>
    </xf>
    <xf numFmtId="38" fontId="9" fillId="0" borderId="21" xfId="1" applyNumberFormat="1" applyFont="1" applyFill="1" applyBorder="1" applyAlignment="1">
      <alignment horizontal="center" vertical="center" wrapText="1"/>
    </xf>
    <xf numFmtId="38" fontId="9" fillId="0" borderId="20" xfId="1" applyNumberFormat="1" applyFont="1" applyFill="1" applyBorder="1" applyAlignment="1">
      <alignment horizontal="center" vertical="center" wrapText="1"/>
    </xf>
    <xf numFmtId="41" fontId="14" fillId="0" borderId="24" xfId="2" quotePrefix="1" applyFont="1" applyFill="1" applyBorder="1" applyAlignment="1">
      <alignment horizontal="center" vertical="top"/>
    </xf>
    <xf numFmtId="41" fontId="14" fillId="0" borderId="25" xfId="2" applyFont="1" applyFill="1" applyBorder="1" applyAlignment="1" applyProtection="1">
      <alignment horizontal="left" vertical="center" wrapText="1"/>
      <protection locked="0"/>
    </xf>
    <xf numFmtId="166" fontId="14" fillId="0" borderId="25" xfId="5" applyNumberFormat="1" applyFont="1" applyFill="1" applyBorder="1" applyAlignment="1">
      <alignment vertical="center"/>
    </xf>
    <xf numFmtId="37" fontId="17" fillId="0" borderId="25" xfId="5" applyNumberFormat="1" applyFont="1" applyFill="1" applyBorder="1" applyAlignment="1">
      <alignment vertical="center"/>
    </xf>
    <xf numFmtId="10" fontId="14" fillId="0" borderId="25" xfId="2" applyNumberFormat="1" applyFont="1" applyFill="1" applyBorder="1" applyAlignment="1">
      <alignment horizontal="right" vertical="top"/>
    </xf>
    <xf numFmtId="167" fontId="14" fillId="0" borderId="25" xfId="2" applyNumberFormat="1" applyFont="1" applyFill="1" applyBorder="1" applyAlignment="1">
      <alignment horizontal="right" vertical="top"/>
    </xf>
    <xf numFmtId="165" fontId="14" fillId="0" borderId="25" xfId="5" applyNumberFormat="1" applyFont="1" applyFill="1" applyBorder="1" applyAlignment="1">
      <alignment vertical="top"/>
    </xf>
    <xf numFmtId="166" fontId="14" fillId="0" borderId="25" xfId="5" applyNumberFormat="1" applyFont="1" applyFill="1" applyBorder="1" applyAlignment="1">
      <alignment vertical="top"/>
    </xf>
    <xf numFmtId="0" fontId="17" fillId="0" borderId="26" xfId="4" applyFont="1" applyBorder="1"/>
    <xf numFmtId="0" fontId="5" fillId="0" borderId="27" xfId="4" applyFont="1" applyBorder="1" applyAlignment="1">
      <alignment horizontal="center" vertical="center"/>
    </xf>
    <xf numFmtId="0" fontId="18" fillId="0" borderId="28" xfId="4" applyFont="1" applyBorder="1" applyAlignment="1">
      <alignment vertical="center"/>
    </xf>
    <xf numFmtId="41" fontId="2" fillId="0" borderId="28" xfId="2" applyFont="1" applyFill="1" applyBorder="1" applyAlignment="1">
      <alignment horizontal="right" vertical="center"/>
    </xf>
    <xf numFmtId="42" fontId="16" fillId="0" borderId="28" xfId="2" applyNumberFormat="1" applyFont="1" applyFill="1" applyBorder="1" applyAlignment="1">
      <alignment horizontal="right" vertical="center"/>
    </xf>
    <xf numFmtId="164" fontId="2" fillId="0" borderId="28" xfId="2" applyNumberFormat="1" applyFont="1" applyFill="1" applyBorder="1" applyAlignment="1">
      <alignment horizontal="right" vertical="center"/>
    </xf>
    <xf numFmtId="0" fontId="18" fillId="0" borderId="29" xfId="4" applyFont="1" applyBorder="1" applyAlignment="1">
      <alignment vertical="center"/>
    </xf>
    <xf numFmtId="0" fontId="4" fillId="0" borderId="0" xfId="0" applyFont="1"/>
    <xf numFmtId="41" fontId="3" fillId="0" borderId="0" xfId="4" applyNumberFormat="1" applyFont="1"/>
    <xf numFmtId="0" fontId="4" fillId="0" borderId="0" xfId="3" applyFont="1" applyAlignment="1">
      <alignment horizontal="center"/>
    </xf>
    <xf numFmtId="10" fontId="3" fillId="0" borderId="0" xfId="3" applyNumberFormat="1" applyFont="1" applyAlignment="1">
      <alignment horizontal="right"/>
    </xf>
    <xf numFmtId="41" fontId="3" fillId="0" borderId="0" xfId="6" applyFont="1"/>
  </cellXfs>
  <cellStyles count="7">
    <cellStyle name="Comma [0]" xfId="1" builtinId="6"/>
    <cellStyle name="Comma [0] 2 2" xfId="2" xr:uid="{1471358D-9733-4B38-BACB-0F0D7494763E}"/>
    <cellStyle name="Comma [0] 3" xfId="6" xr:uid="{75589DAE-1C5F-4F3A-952E-4BE263DF75DE}"/>
    <cellStyle name="Comma 2 2" xfId="5" xr:uid="{875FF411-826B-4E3A-B2BF-2B1031707AD8}"/>
    <cellStyle name="Normal" xfId="0" builtinId="0"/>
    <cellStyle name="Normal 2" xfId="3" xr:uid="{9FA1FB65-B629-4E9B-B22E-D12CD7AF0EBD}"/>
    <cellStyle name="Normal 2 2" xfId="4" xr:uid="{5F7B68ED-90D0-4398-BE1B-E9CF94C90E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59</xdr:row>
      <xdr:rowOff>9208</xdr:rowOff>
    </xdr:from>
    <xdr:to>
      <xdr:col>21</xdr:col>
      <xdr:colOff>0</xdr:colOff>
      <xdr:row>68</xdr:row>
      <xdr:rowOff>192768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3DDE66-47CB-4D0C-A694-144DB59BA21C}"/>
            </a:ext>
          </a:extLst>
        </xdr:cNvPr>
        <xdr:cNvSpPr txBox="1"/>
      </xdr:nvSpPr>
      <xdr:spPr>
        <a:xfrm>
          <a:off x="7991475" y="31670308"/>
          <a:ext cx="3752850" cy="2069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Wonosobo,</a:t>
          </a:r>
          <a:r>
            <a:rPr lang="id-ID" sz="1200"/>
            <a:t>  </a:t>
          </a:r>
          <a:r>
            <a:rPr lang="en-US" sz="1200"/>
            <a:t>5 Juli</a:t>
          </a:r>
          <a:r>
            <a:rPr lang="id-ID" sz="1200"/>
            <a:t> </a:t>
          </a:r>
          <a:r>
            <a:rPr lang="en-US" sz="1200"/>
            <a:t>2022</a:t>
          </a:r>
        </a:p>
        <a:p>
          <a:pPr algn="ctr"/>
          <a:r>
            <a:rPr lang="id-ID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DINAS PARIWISATA DAN KEBUDAYAAN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WONOSOBO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ID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AGUS WIBOWO, S.Sos.</a:t>
          </a:r>
          <a:endParaRPr lang="en-ID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Tingkat I</a:t>
          </a:r>
        </a:p>
        <a:p>
          <a:pPr algn="ctr"/>
          <a:r>
            <a:rPr lang="id-ID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19731019 199302 1 001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3E43-355C-432E-BF56-43B2C8028153}">
  <dimension ref="A1:U75"/>
  <sheetViews>
    <sheetView tabSelected="1" topLeftCell="A55" workbookViewId="0">
      <selection activeCell="K56" sqref="K56"/>
    </sheetView>
  </sheetViews>
  <sheetFormatPr defaultRowHeight="16.5" x14ac:dyDescent="0.3"/>
  <cols>
    <col min="1" max="1" width="4.7109375" style="109" customWidth="1"/>
    <col min="2" max="2" width="30.85546875" style="2" customWidth="1"/>
    <col min="3" max="3" width="15.28515625" style="2" customWidth="1"/>
    <col min="4" max="6" width="7.5703125" style="2" customWidth="1"/>
    <col min="7" max="7" width="5.85546875" style="2" bestFit="1" customWidth="1"/>
    <col min="8" max="8" width="7.140625" style="2" bestFit="1" customWidth="1"/>
    <col min="9" max="9" width="15.42578125" style="2" bestFit="1" customWidth="1"/>
    <col min="10" max="10" width="8" style="110" customWidth="1"/>
    <col min="11" max="11" width="8.28515625" style="2" customWidth="1"/>
    <col min="12" max="12" width="3.7109375" style="2" bestFit="1" customWidth="1"/>
    <col min="13" max="13" width="4.140625" style="2" bestFit="1" customWidth="1"/>
    <col min="14" max="14" width="6.28515625" style="2" bestFit="1" customWidth="1"/>
    <col min="15" max="15" width="3.7109375" style="2" bestFit="1" customWidth="1"/>
    <col min="16" max="16" width="4.140625" style="2" bestFit="1" customWidth="1"/>
    <col min="17" max="17" width="6.28515625" style="2" bestFit="1" customWidth="1"/>
    <col min="18" max="18" width="3.7109375" style="2" bestFit="1" customWidth="1"/>
    <col min="19" max="19" width="3.85546875" style="2" bestFit="1" customWidth="1"/>
    <col min="20" max="20" width="7.85546875" style="2" customWidth="1"/>
    <col min="21" max="21" width="14.140625" style="2" customWidth="1"/>
    <col min="22" max="144" width="9.140625" style="2"/>
    <col min="145" max="145" width="51.140625" style="2" bestFit="1" customWidth="1"/>
    <col min="146" max="146" width="32.140625" style="2" customWidth="1"/>
    <col min="147" max="147" width="18.140625" style="2" customWidth="1"/>
    <col min="148" max="148" width="18" style="2" customWidth="1"/>
    <col min="149" max="149" width="12.42578125" style="2" customWidth="1"/>
    <col min="150" max="150" width="12.140625" style="2" customWidth="1"/>
    <col min="151" max="151" width="13.5703125" style="2" customWidth="1"/>
    <col min="152" max="153" width="10.5703125" style="2" customWidth="1"/>
    <col min="154" max="154" width="23.42578125" style="2" customWidth="1"/>
    <col min="155" max="158" width="10.5703125" style="2" customWidth="1"/>
    <col min="159" max="159" width="12.42578125" style="2" customWidth="1"/>
    <col min="160" max="164" width="10.5703125" style="2" customWidth="1"/>
    <col min="165" max="165" width="14.5703125" style="2" customWidth="1"/>
    <col min="166" max="400" width="9.140625" style="2"/>
    <col min="401" max="401" width="51.140625" style="2" bestFit="1" customWidth="1"/>
    <col min="402" max="402" width="32.140625" style="2" customWidth="1"/>
    <col min="403" max="403" width="18.140625" style="2" customWidth="1"/>
    <col min="404" max="404" width="18" style="2" customWidth="1"/>
    <col min="405" max="405" width="12.42578125" style="2" customWidth="1"/>
    <col min="406" max="406" width="12.140625" style="2" customWidth="1"/>
    <col min="407" max="407" width="13.5703125" style="2" customWidth="1"/>
    <col min="408" max="409" width="10.5703125" style="2" customWidth="1"/>
    <col min="410" max="410" width="23.42578125" style="2" customWidth="1"/>
    <col min="411" max="414" width="10.5703125" style="2" customWidth="1"/>
    <col min="415" max="415" width="12.42578125" style="2" customWidth="1"/>
    <col min="416" max="420" width="10.5703125" style="2" customWidth="1"/>
    <col min="421" max="421" width="14.5703125" style="2" customWidth="1"/>
    <col min="422" max="656" width="9.140625" style="2"/>
    <col min="657" max="657" width="51.140625" style="2" bestFit="1" customWidth="1"/>
    <col min="658" max="658" width="32.140625" style="2" customWidth="1"/>
    <col min="659" max="659" width="18.140625" style="2" customWidth="1"/>
    <col min="660" max="660" width="18" style="2" customWidth="1"/>
    <col min="661" max="661" width="12.42578125" style="2" customWidth="1"/>
    <col min="662" max="662" width="12.140625" style="2" customWidth="1"/>
    <col min="663" max="663" width="13.5703125" style="2" customWidth="1"/>
    <col min="664" max="665" width="10.5703125" style="2" customWidth="1"/>
    <col min="666" max="666" width="23.42578125" style="2" customWidth="1"/>
    <col min="667" max="670" width="10.5703125" style="2" customWidth="1"/>
    <col min="671" max="671" width="12.42578125" style="2" customWidth="1"/>
    <col min="672" max="676" width="10.5703125" style="2" customWidth="1"/>
    <col min="677" max="677" width="14.5703125" style="2" customWidth="1"/>
    <col min="678" max="912" width="9.140625" style="2"/>
    <col min="913" max="913" width="51.140625" style="2" bestFit="1" customWidth="1"/>
    <col min="914" max="914" width="32.140625" style="2" customWidth="1"/>
    <col min="915" max="915" width="18.140625" style="2" customWidth="1"/>
    <col min="916" max="916" width="18" style="2" customWidth="1"/>
    <col min="917" max="917" width="12.42578125" style="2" customWidth="1"/>
    <col min="918" max="918" width="12.140625" style="2" customWidth="1"/>
    <col min="919" max="919" width="13.5703125" style="2" customWidth="1"/>
    <col min="920" max="921" width="10.5703125" style="2" customWidth="1"/>
    <col min="922" max="922" width="23.42578125" style="2" customWidth="1"/>
    <col min="923" max="926" width="10.5703125" style="2" customWidth="1"/>
    <col min="927" max="927" width="12.42578125" style="2" customWidth="1"/>
    <col min="928" max="932" width="10.5703125" style="2" customWidth="1"/>
    <col min="933" max="933" width="14.5703125" style="2" customWidth="1"/>
    <col min="934" max="1168" width="9.140625" style="2"/>
    <col min="1169" max="1169" width="51.140625" style="2" bestFit="1" customWidth="1"/>
    <col min="1170" max="1170" width="32.140625" style="2" customWidth="1"/>
    <col min="1171" max="1171" width="18.140625" style="2" customWidth="1"/>
    <col min="1172" max="1172" width="18" style="2" customWidth="1"/>
    <col min="1173" max="1173" width="12.42578125" style="2" customWidth="1"/>
    <col min="1174" max="1174" width="12.140625" style="2" customWidth="1"/>
    <col min="1175" max="1175" width="13.5703125" style="2" customWidth="1"/>
    <col min="1176" max="1177" width="10.5703125" style="2" customWidth="1"/>
    <col min="1178" max="1178" width="23.42578125" style="2" customWidth="1"/>
    <col min="1179" max="1182" width="10.5703125" style="2" customWidth="1"/>
    <col min="1183" max="1183" width="12.42578125" style="2" customWidth="1"/>
    <col min="1184" max="1188" width="10.5703125" style="2" customWidth="1"/>
    <col min="1189" max="1189" width="14.5703125" style="2" customWidth="1"/>
    <col min="1190" max="1424" width="9.140625" style="2"/>
    <col min="1425" max="1425" width="51.140625" style="2" bestFit="1" customWidth="1"/>
    <col min="1426" max="1426" width="32.140625" style="2" customWidth="1"/>
    <col min="1427" max="1427" width="18.140625" style="2" customWidth="1"/>
    <col min="1428" max="1428" width="18" style="2" customWidth="1"/>
    <col min="1429" max="1429" width="12.42578125" style="2" customWidth="1"/>
    <col min="1430" max="1430" width="12.140625" style="2" customWidth="1"/>
    <col min="1431" max="1431" width="13.5703125" style="2" customWidth="1"/>
    <col min="1432" max="1433" width="10.5703125" style="2" customWidth="1"/>
    <col min="1434" max="1434" width="23.42578125" style="2" customWidth="1"/>
    <col min="1435" max="1438" width="10.5703125" style="2" customWidth="1"/>
    <col min="1439" max="1439" width="12.42578125" style="2" customWidth="1"/>
    <col min="1440" max="1444" width="10.5703125" style="2" customWidth="1"/>
    <col min="1445" max="1445" width="14.5703125" style="2" customWidth="1"/>
    <col min="1446" max="1680" width="9.140625" style="2"/>
    <col min="1681" max="1681" width="51.140625" style="2" bestFit="1" customWidth="1"/>
    <col min="1682" max="1682" width="32.140625" style="2" customWidth="1"/>
    <col min="1683" max="1683" width="18.140625" style="2" customWidth="1"/>
    <col min="1684" max="1684" width="18" style="2" customWidth="1"/>
    <col min="1685" max="1685" width="12.42578125" style="2" customWidth="1"/>
    <col min="1686" max="1686" width="12.140625" style="2" customWidth="1"/>
    <col min="1687" max="1687" width="13.5703125" style="2" customWidth="1"/>
    <col min="1688" max="1689" width="10.5703125" style="2" customWidth="1"/>
    <col min="1690" max="1690" width="23.42578125" style="2" customWidth="1"/>
    <col min="1691" max="1694" width="10.5703125" style="2" customWidth="1"/>
    <col min="1695" max="1695" width="12.42578125" style="2" customWidth="1"/>
    <col min="1696" max="1700" width="10.5703125" style="2" customWidth="1"/>
    <col min="1701" max="1701" width="14.5703125" style="2" customWidth="1"/>
    <col min="1702" max="1936" width="9.140625" style="2"/>
    <col min="1937" max="1937" width="51.140625" style="2" bestFit="1" customWidth="1"/>
    <col min="1938" max="1938" width="32.140625" style="2" customWidth="1"/>
    <col min="1939" max="1939" width="18.140625" style="2" customWidth="1"/>
    <col min="1940" max="1940" width="18" style="2" customWidth="1"/>
    <col min="1941" max="1941" width="12.42578125" style="2" customWidth="1"/>
    <col min="1942" max="1942" width="12.140625" style="2" customWidth="1"/>
    <col min="1943" max="1943" width="13.5703125" style="2" customWidth="1"/>
    <col min="1944" max="1945" width="10.5703125" style="2" customWidth="1"/>
    <col min="1946" max="1946" width="23.42578125" style="2" customWidth="1"/>
    <col min="1947" max="1950" width="10.5703125" style="2" customWidth="1"/>
    <col min="1951" max="1951" width="12.42578125" style="2" customWidth="1"/>
    <col min="1952" max="1956" width="10.5703125" style="2" customWidth="1"/>
    <col min="1957" max="1957" width="14.5703125" style="2" customWidth="1"/>
    <col min="1958" max="2192" width="9.140625" style="2"/>
    <col min="2193" max="2193" width="51.140625" style="2" bestFit="1" customWidth="1"/>
    <col min="2194" max="2194" width="32.140625" style="2" customWidth="1"/>
    <col min="2195" max="2195" width="18.140625" style="2" customWidth="1"/>
    <col min="2196" max="2196" width="18" style="2" customWidth="1"/>
    <col min="2197" max="2197" width="12.42578125" style="2" customWidth="1"/>
    <col min="2198" max="2198" width="12.140625" style="2" customWidth="1"/>
    <col min="2199" max="2199" width="13.5703125" style="2" customWidth="1"/>
    <col min="2200" max="2201" width="10.5703125" style="2" customWidth="1"/>
    <col min="2202" max="2202" width="23.42578125" style="2" customWidth="1"/>
    <col min="2203" max="2206" width="10.5703125" style="2" customWidth="1"/>
    <col min="2207" max="2207" width="12.42578125" style="2" customWidth="1"/>
    <col min="2208" max="2212" width="10.5703125" style="2" customWidth="1"/>
    <col min="2213" max="2213" width="14.5703125" style="2" customWidth="1"/>
    <col min="2214" max="2448" width="9.140625" style="2"/>
    <col min="2449" max="2449" width="51.140625" style="2" bestFit="1" customWidth="1"/>
    <col min="2450" max="2450" width="32.140625" style="2" customWidth="1"/>
    <col min="2451" max="2451" width="18.140625" style="2" customWidth="1"/>
    <col min="2452" max="2452" width="18" style="2" customWidth="1"/>
    <col min="2453" max="2453" width="12.42578125" style="2" customWidth="1"/>
    <col min="2454" max="2454" width="12.140625" style="2" customWidth="1"/>
    <col min="2455" max="2455" width="13.5703125" style="2" customWidth="1"/>
    <col min="2456" max="2457" width="10.5703125" style="2" customWidth="1"/>
    <col min="2458" max="2458" width="23.42578125" style="2" customWidth="1"/>
    <col min="2459" max="2462" width="10.5703125" style="2" customWidth="1"/>
    <col min="2463" max="2463" width="12.42578125" style="2" customWidth="1"/>
    <col min="2464" max="2468" width="10.5703125" style="2" customWidth="1"/>
    <col min="2469" max="2469" width="14.5703125" style="2" customWidth="1"/>
    <col min="2470" max="2704" width="9.140625" style="2"/>
    <col min="2705" max="2705" width="51.140625" style="2" bestFit="1" customWidth="1"/>
    <col min="2706" max="2706" width="32.140625" style="2" customWidth="1"/>
    <col min="2707" max="2707" width="18.140625" style="2" customWidth="1"/>
    <col min="2708" max="2708" width="18" style="2" customWidth="1"/>
    <col min="2709" max="2709" width="12.42578125" style="2" customWidth="1"/>
    <col min="2710" max="2710" width="12.140625" style="2" customWidth="1"/>
    <col min="2711" max="2711" width="13.5703125" style="2" customWidth="1"/>
    <col min="2712" max="2713" width="10.5703125" style="2" customWidth="1"/>
    <col min="2714" max="2714" width="23.42578125" style="2" customWidth="1"/>
    <col min="2715" max="2718" width="10.5703125" style="2" customWidth="1"/>
    <col min="2719" max="2719" width="12.42578125" style="2" customWidth="1"/>
    <col min="2720" max="2724" width="10.5703125" style="2" customWidth="1"/>
    <col min="2725" max="2725" width="14.5703125" style="2" customWidth="1"/>
    <col min="2726" max="2960" width="9.140625" style="2"/>
    <col min="2961" max="2961" width="51.140625" style="2" bestFit="1" customWidth="1"/>
    <col min="2962" max="2962" width="32.140625" style="2" customWidth="1"/>
    <col min="2963" max="2963" width="18.140625" style="2" customWidth="1"/>
    <col min="2964" max="2964" width="18" style="2" customWidth="1"/>
    <col min="2965" max="2965" width="12.42578125" style="2" customWidth="1"/>
    <col min="2966" max="2966" width="12.140625" style="2" customWidth="1"/>
    <col min="2967" max="2967" width="13.5703125" style="2" customWidth="1"/>
    <col min="2968" max="2969" width="10.5703125" style="2" customWidth="1"/>
    <col min="2970" max="2970" width="23.42578125" style="2" customWidth="1"/>
    <col min="2971" max="2974" width="10.5703125" style="2" customWidth="1"/>
    <col min="2975" max="2975" width="12.42578125" style="2" customWidth="1"/>
    <col min="2976" max="2980" width="10.5703125" style="2" customWidth="1"/>
    <col min="2981" max="2981" width="14.5703125" style="2" customWidth="1"/>
    <col min="2982" max="3216" width="9.140625" style="2"/>
    <col min="3217" max="3217" width="51.140625" style="2" bestFit="1" customWidth="1"/>
    <col min="3218" max="3218" width="32.140625" style="2" customWidth="1"/>
    <col min="3219" max="3219" width="18.140625" style="2" customWidth="1"/>
    <col min="3220" max="3220" width="18" style="2" customWidth="1"/>
    <col min="3221" max="3221" width="12.42578125" style="2" customWidth="1"/>
    <col min="3222" max="3222" width="12.140625" style="2" customWidth="1"/>
    <col min="3223" max="3223" width="13.5703125" style="2" customWidth="1"/>
    <col min="3224" max="3225" width="10.5703125" style="2" customWidth="1"/>
    <col min="3226" max="3226" width="23.42578125" style="2" customWidth="1"/>
    <col min="3227" max="3230" width="10.5703125" style="2" customWidth="1"/>
    <col min="3231" max="3231" width="12.42578125" style="2" customWidth="1"/>
    <col min="3232" max="3236" width="10.5703125" style="2" customWidth="1"/>
    <col min="3237" max="3237" width="14.5703125" style="2" customWidth="1"/>
    <col min="3238" max="3472" width="9.140625" style="2"/>
    <col min="3473" max="3473" width="51.140625" style="2" bestFit="1" customWidth="1"/>
    <col min="3474" max="3474" width="32.140625" style="2" customWidth="1"/>
    <col min="3475" max="3475" width="18.140625" style="2" customWidth="1"/>
    <col min="3476" max="3476" width="18" style="2" customWidth="1"/>
    <col min="3477" max="3477" width="12.42578125" style="2" customWidth="1"/>
    <col min="3478" max="3478" width="12.140625" style="2" customWidth="1"/>
    <col min="3479" max="3479" width="13.5703125" style="2" customWidth="1"/>
    <col min="3480" max="3481" width="10.5703125" style="2" customWidth="1"/>
    <col min="3482" max="3482" width="23.42578125" style="2" customWidth="1"/>
    <col min="3483" max="3486" width="10.5703125" style="2" customWidth="1"/>
    <col min="3487" max="3487" width="12.42578125" style="2" customWidth="1"/>
    <col min="3488" max="3492" width="10.5703125" style="2" customWidth="1"/>
    <col min="3493" max="3493" width="14.5703125" style="2" customWidth="1"/>
    <col min="3494" max="3728" width="9.140625" style="2"/>
    <col min="3729" max="3729" width="51.140625" style="2" bestFit="1" customWidth="1"/>
    <col min="3730" max="3730" width="32.140625" style="2" customWidth="1"/>
    <col min="3731" max="3731" width="18.140625" style="2" customWidth="1"/>
    <col min="3732" max="3732" width="18" style="2" customWidth="1"/>
    <col min="3733" max="3733" width="12.42578125" style="2" customWidth="1"/>
    <col min="3734" max="3734" width="12.140625" style="2" customWidth="1"/>
    <col min="3735" max="3735" width="13.5703125" style="2" customWidth="1"/>
    <col min="3736" max="3737" width="10.5703125" style="2" customWidth="1"/>
    <col min="3738" max="3738" width="23.42578125" style="2" customWidth="1"/>
    <col min="3739" max="3742" width="10.5703125" style="2" customWidth="1"/>
    <col min="3743" max="3743" width="12.42578125" style="2" customWidth="1"/>
    <col min="3744" max="3748" width="10.5703125" style="2" customWidth="1"/>
    <col min="3749" max="3749" width="14.5703125" style="2" customWidth="1"/>
    <col min="3750" max="3984" width="9.140625" style="2"/>
    <col min="3985" max="3985" width="51.140625" style="2" bestFit="1" customWidth="1"/>
    <col min="3986" max="3986" width="32.140625" style="2" customWidth="1"/>
    <col min="3987" max="3987" width="18.140625" style="2" customWidth="1"/>
    <col min="3988" max="3988" width="18" style="2" customWidth="1"/>
    <col min="3989" max="3989" width="12.42578125" style="2" customWidth="1"/>
    <col min="3990" max="3990" width="12.140625" style="2" customWidth="1"/>
    <col min="3991" max="3991" width="13.5703125" style="2" customWidth="1"/>
    <col min="3992" max="3993" width="10.5703125" style="2" customWidth="1"/>
    <col min="3994" max="3994" width="23.42578125" style="2" customWidth="1"/>
    <col min="3995" max="3998" width="10.5703125" style="2" customWidth="1"/>
    <col min="3999" max="3999" width="12.42578125" style="2" customWidth="1"/>
    <col min="4000" max="4004" width="10.5703125" style="2" customWidth="1"/>
    <col min="4005" max="4005" width="14.5703125" style="2" customWidth="1"/>
    <col min="4006" max="4240" width="9.140625" style="2"/>
    <col min="4241" max="4241" width="51.140625" style="2" bestFit="1" customWidth="1"/>
    <col min="4242" max="4242" width="32.140625" style="2" customWidth="1"/>
    <col min="4243" max="4243" width="18.140625" style="2" customWidth="1"/>
    <col min="4244" max="4244" width="18" style="2" customWidth="1"/>
    <col min="4245" max="4245" width="12.42578125" style="2" customWidth="1"/>
    <col min="4246" max="4246" width="12.140625" style="2" customWidth="1"/>
    <col min="4247" max="4247" width="13.5703125" style="2" customWidth="1"/>
    <col min="4248" max="4249" width="10.5703125" style="2" customWidth="1"/>
    <col min="4250" max="4250" width="23.42578125" style="2" customWidth="1"/>
    <col min="4251" max="4254" width="10.5703125" style="2" customWidth="1"/>
    <col min="4255" max="4255" width="12.42578125" style="2" customWidth="1"/>
    <col min="4256" max="4260" width="10.5703125" style="2" customWidth="1"/>
    <col min="4261" max="4261" width="14.5703125" style="2" customWidth="1"/>
    <col min="4262" max="4496" width="9.140625" style="2"/>
    <col min="4497" max="4497" width="51.140625" style="2" bestFit="1" customWidth="1"/>
    <col min="4498" max="4498" width="32.140625" style="2" customWidth="1"/>
    <col min="4499" max="4499" width="18.140625" style="2" customWidth="1"/>
    <col min="4500" max="4500" width="18" style="2" customWidth="1"/>
    <col min="4501" max="4501" width="12.42578125" style="2" customWidth="1"/>
    <col min="4502" max="4502" width="12.140625" style="2" customWidth="1"/>
    <col min="4503" max="4503" width="13.5703125" style="2" customWidth="1"/>
    <col min="4504" max="4505" width="10.5703125" style="2" customWidth="1"/>
    <col min="4506" max="4506" width="23.42578125" style="2" customWidth="1"/>
    <col min="4507" max="4510" width="10.5703125" style="2" customWidth="1"/>
    <col min="4511" max="4511" width="12.42578125" style="2" customWidth="1"/>
    <col min="4512" max="4516" width="10.5703125" style="2" customWidth="1"/>
    <col min="4517" max="4517" width="14.5703125" style="2" customWidth="1"/>
    <col min="4518" max="4752" width="9.140625" style="2"/>
    <col min="4753" max="4753" width="51.140625" style="2" bestFit="1" customWidth="1"/>
    <col min="4754" max="4754" width="32.140625" style="2" customWidth="1"/>
    <col min="4755" max="4755" width="18.140625" style="2" customWidth="1"/>
    <col min="4756" max="4756" width="18" style="2" customWidth="1"/>
    <col min="4757" max="4757" width="12.42578125" style="2" customWidth="1"/>
    <col min="4758" max="4758" width="12.140625" style="2" customWidth="1"/>
    <col min="4759" max="4759" width="13.5703125" style="2" customWidth="1"/>
    <col min="4760" max="4761" width="10.5703125" style="2" customWidth="1"/>
    <col min="4762" max="4762" width="23.42578125" style="2" customWidth="1"/>
    <col min="4763" max="4766" width="10.5703125" style="2" customWidth="1"/>
    <col min="4767" max="4767" width="12.42578125" style="2" customWidth="1"/>
    <col min="4768" max="4772" width="10.5703125" style="2" customWidth="1"/>
    <col min="4773" max="4773" width="14.5703125" style="2" customWidth="1"/>
    <col min="4774" max="5008" width="9.140625" style="2"/>
    <col min="5009" max="5009" width="51.140625" style="2" bestFit="1" customWidth="1"/>
    <col min="5010" max="5010" width="32.140625" style="2" customWidth="1"/>
    <col min="5011" max="5011" width="18.140625" style="2" customWidth="1"/>
    <col min="5012" max="5012" width="18" style="2" customWidth="1"/>
    <col min="5013" max="5013" width="12.42578125" style="2" customWidth="1"/>
    <col min="5014" max="5014" width="12.140625" style="2" customWidth="1"/>
    <col min="5015" max="5015" width="13.5703125" style="2" customWidth="1"/>
    <col min="5016" max="5017" width="10.5703125" style="2" customWidth="1"/>
    <col min="5018" max="5018" width="23.42578125" style="2" customWidth="1"/>
    <col min="5019" max="5022" width="10.5703125" style="2" customWidth="1"/>
    <col min="5023" max="5023" width="12.42578125" style="2" customWidth="1"/>
    <col min="5024" max="5028" width="10.5703125" style="2" customWidth="1"/>
    <col min="5029" max="5029" width="14.5703125" style="2" customWidth="1"/>
    <col min="5030" max="5264" width="9.140625" style="2"/>
    <col min="5265" max="5265" width="51.140625" style="2" bestFit="1" customWidth="1"/>
    <col min="5266" max="5266" width="32.140625" style="2" customWidth="1"/>
    <col min="5267" max="5267" width="18.140625" style="2" customWidth="1"/>
    <col min="5268" max="5268" width="18" style="2" customWidth="1"/>
    <col min="5269" max="5269" width="12.42578125" style="2" customWidth="1"/>
    <col min="5270" max="5270" width="12.140625" style="2" customWidth="1"/>
    <col min="5271" max="5271" width="13.5703125" style="2" customWidth="1"/>
    <col min="5272" max="5273" width="10.5703125" style="2" customWidth="1"/>
    <col min="5274" max="5274" width="23.42578125" style="2" customWidth="1"/>
    <col min="5275" max="5278" width="10.5703125" style="2" customWidth="1"/>
    <col min="5279" max="5279" width="12.42578125" style="2" customWidth="1"/>
    <col min="5280" max="5284" width="10.5703125" style="2" customWidth="1"/>
    <col min="5285" max="5285" width="14.5703125" style="2" customWidth="1"/>
    <col min="5286" max="5520" width="9.140625" style="2"/>
    <col min="5521" max="5521" width="51.140625" style="2" bestFit="1" customWidth="1"/>
    <col min="5522" max="5522" width="32.140625" style="2" customWidth="1"/>
    <col min="5523" max="5523" width="18.140625" style="2" customWidth="1"/>
    <col min="5524" max="5524" width="18" style="2" customWidth="1"/>
    <col min="5525" max="5525" width="12.42578125" style="2" customWidth="1"/>
    <col min="5526" max="5526" width="12.140625" style="2" customWidth="1"/>
    <col min="5527" max="5527" width="13.5703125" style="2" customWidth="1"/>
    <col min="5528" max="5529" width="10.5703125" style="2" customWidth="1"/>
    <col min="5530" max="5530" width="23.42578125" style="2" customWidth="1"/>
    <col min="5531" max="5534" width="10.5703125" style="2" customWidth="1"/>
    <col min="5535" max="5535" width="12.42578125" style="2" customWidth="1"/>
    <col min="5536" max="5540" width="10.5703125" style="2" customWidth="1"/>
    <col min="5541" max="5541" width="14.5703125" style="2" customWidth="1"/>
    <col min="5542" max="5776" width="9.140625" style="2"/>
    <col min="5777" max="5777" width="51.140625" style="2" bestFit="1" customWidth="1"/>
    <col min="5778" max="5778" width="32.140625" style="2" customWidth="1"/>
    <col min="5779" max="5779" width="18.140625" style="2" customWidth="1"/>
    <col min="5780" max="5780" width="18" style="2" customWidth="1"/>
    <col min="5781" max="5781" width="12.42578125" style="2" customWidth="1"/>
    <col min="5782" max="5782" width="12.140625" style="2" customWidth="1"/>
    <col min="5783" max="5783" width="13.5703125" style="2" customWidth="1"/>
    <col min="5784" max="5785" width="10.5703125" style="2" customWidth="1"/>
    <col min="5786" max="5786" width="23.42578125" style="2" customWidth="1"/>
    <col min="5787" max="5790" width="10.5703125" style="2" customWidth="1"/>
    <col min="5791" max="5791" width="12.42578125" style="2" customWidth="1"/>
    <col min="5792" max="5796" width="10.5703125" style="2" customWidth="1"/>
    <col min="5797" max="5797" width="14.5703125" style="2" customWidth="1"/>
    <col min="5798" max="6032" width="9.140625" style="2"/>
    <col min="6033" max="6033" width="51.140625" style="2" bestFit="1" customWidth="1"/>
    <col min="6034" max="6034" width="32.140625" style="2" customWidth="1"/>
    <col min="6035" max="6035" width="18.140625" style="2" customWidth="1"/>
    <col min="6036" max="6036" width="18" style="2" customWidth="1"/>
    <col min="6037" max="6037" width="12.42578125" style="2" customWidth="1"/>
    <col min="6038" max="6038" width="12.140625" style="2" customWidth="1"/>
    <col min="6039" max="6039" width="13.5703125" style="2" customWidth="1"/>
    <col min="6040" max="6041" width="10.5703125" style="2" customWidth="1"/>
    <col min="6042" max="6042" width="23.42578125" style="2" customWidth="1"/>
    <col min="6043" max="6046" width="10.5703125" style="2" customWidth="1"/>
    <col min="6047" max="6047" width="12.42578125" style="2" customWidth="1"/>
    <col min="6048" max="6052" width="10.5703125" style="2" customWidth="1"/>
    <col min="6053" max="6053" width="14.5703125" style="2" customWidth="1"/>
    <col min="6054" max="6288" width="9.140625" style="2"/>
    <col min="6289" max="6289" width="51.140625" style="2" bestFit="1" customWidth="1"/>
    <col min="6290" max="6290" width="32.140625" style="2" customWidth="1"/>
    <col min="6291" max="6291" width="18.140625" style="2" customWidth="1"/>
    <col min="6292" max="6292" width="18" style="2" customWidth="1"/>
    <col min="6293" max="6293" width="12.42578125" style="2" customWidth="1"/>
    <col min="6294" max="6294" width="12.140625" style="2" customWidth="1"/>
    <col min="6295" max="6295" width="13.5703125" style="2" customWidth="1"/>
    <col min="6296" max="6297" width="10.5703125" style="2" customWidth="1"/>
    <col min="6298" max="6298" width="23.42578125" style="2" customWidth="1"/>
    <col min="6299" max="6302" width="10.5703125" style="2" customWidth="1"/>
    <col min="6303" max="6303" width="12.42578125" style="2" customWidth="1"/>
    <col min="6304" max="6308" width="10.5703125" style="2" customWidth="1"/>
    <col min="6309" max="6309" width="14.5703125" style="2" customWidth="1"/>
    <col min="6310" max="6544" width="9.140625" style="2"/>
    <col min="6545" max="6545" width="51.140625" style="2" bestFit="1" customWidth="1"/>
    <col min="6546" max="6546" width="32.140625" style="2" customWidth="1"/>
    <col min="6547" max="6547" width="18.140625" style="2" customWidth="1"/>
    <col min="6548" max="6548" width="18" style="2" customWidth="1"/>
    <col min="6549" max="6549" width="12.42578125" style="2" customWidth="1"/>
    <col min="6550" max="6550" width="12.140625" style="2" customWidth="1"/>
    <col min="6551" max="6551" width="13.5703125" style="2" customWidth="1"/>
    <col min="6552" max="6553" width="10.5703125" style="2" customWidth="1"/>
    <col min="6554" max="6554" width="23.42578125" style="2" customWidth="1"/>
    <col min="6555" max="6558" width="10.5703125" style="2" customWidth="1"/>
    <col min="6559" max="6559" width="12.42578125" style="2" customWidth="1"/>
    <col min="6560" max="6564" width="10.5703125" style="2" customWidth="1"/>
    <col min="6565" max="6565" width="14.5703125" style="2" customWidth="1"/>
    <col min="6566" max="6800" width="9.140625" style="2"/>
    <col min="6801" max="6801" width="51.140625" style="2" bestFit="1" customWidth="1"/>
    <col min="6802" max="6802" width="32.140625" style="2" customWidth="1"/>
    <col min="6803" max="6803" width="18.140625" style="2" customWidth="1"/>
    <col min="6804" max="6804" width="18" style="2" customWidth="1"/>
    <col min="6805" max="6805" width="12.42578125" style="2" customWidth="1"/>
    <col min="6806" max="6806" width="12.140625" style="2" customWidth="1"/>
    <col min="6807" max="6807" width="13.5703125" style="2" customWidth="1"/>
    <col min="6808" max="6809" width="10.5703125" style="2" customWidth="1"/>
    <col min="6810" max="6810" width="23.42578125" style="2" customWidth="1"/>
    <col min="6811" max="6814" width="10.5703125" style="2" customWidth="1"/>
    <col min="6815" max="6815" width="12.42578125" style="2" customWidth="1"/>
    <col min="6816" max="6820" width="10.5703125" style="2" customWidth="1"/>
    <col min="6821" max="6821" width="14.5703125" style="2" customWidth="1"/>
    <col min="6822" max="7056" width="9.140625" style="2"/>
    <col min="7057" max="7057" width="51.140625" style="2" bestFit="1" customWidth="1"/>
    <col min="7058" max="7058" width="32.140625" style="2" customWidth="1"/>
    <col min="7059" max="7059" width="18.140625" style="2" customWidth="1"/>
    <col min="7060" max="7060" width="18" style="2" customWidth="1"/>
    <col min="7061" max="7061" width="12.42578125" style="2" customWidth="1"/>
    <col min="7062" max="7062" width="12.140625" style="2" customWidth="1"/>
    <col min="7063" max="7063" width="13.5703125" style="2" customWidth="1"/>
    <col min="7064" max="7065" width="10.5703125" style="2" customWidth="1"/>
    <col min="7066" max="7066" width="23.42578125" style="2" customWidth="1"/>
    <col min="7067" max="7070" width="10.5703125" style="2" customWidth="1"/>
    <col min="7071" max="7071" width="12.42578125" style="2" customWidth="1"/>
    <col min="7072" max="7076" width="10.5703125" style="2" customWidth="1"/>
    <col min="7077" max="7077" width="14.5703125" style="2" customWidth="1"/>
    <col min="7078" max="7312" width="9.140625" style="2"/>
    <col min="7313" max="7313" width="51.140625" style="2" bestFit="1" customWidth="1"/>
    <col min="7314" max="7314" width="32.140625" style="2" customWidth="1"/>
    <col min="7315" max="7315" width="18.140625" style="2" customWidth="1"/>
    <col min="7316" max="7316" width="18" style="2" customWidth="1"/>
    <col min="7317" max="7317" width="12.42578125" style="2" customWidth="1"/>
    <col min="7318" max="7318" width="12.140625" style="2" customWidth="1"/>
    <col min="7319" max="7319" width="13.5703125" style="2" customWidth="1"/>
    <col min="7320" max="7321" width="10.5703125" style="2" customWidth="1"/>
    <col min="7322" max="7322" width="23.42578125" style="2" customWidth="1"/>
    <col min="7323" max="7326" width="10.5703125" style="2" customWidth="1"/>
    <col min="7327" max="7327" width="12.42578125" style="2" customWidth="1"/>
    <col min="7328" max="7332" width="10.5703125" style="2" customWidth="1"/>
    <col min="7333" max="7333" width="14.5703125" style="2" customWidth="1"/>
    <col min="7334" max="7568" width="9.140625" style="2"/>
    <col min="7569" max="7569" width="51.140625" style="2" bestFit="1" customWidth="1"/>
    <col min="7570" max="7570" width="32.140625" style="2" customWidth="1"/>
    <col min="7571" max="7571" width="18.140625" style="2" customWidth="1"/>
    <col min="7572" max="7572" width="18" style="2" customWidth="1"/>
    <col min="7573" max="7573" width="12.42578125" style="2" customWidth="1"/>
    <col min="7574" max="7574" width="12.140625" style="2" customWidth="1"/>
    <col min="7575" max="7575" width="13.5703125" style="2" customWidth="1"/>
    <col min="7576" max="7577" width="10.5703125" style="2" customWidth="1"/>
    <col min="7578" max="7578" width="23.42578125" style="2" customWidth="1"/>
    <col min="7579" max="7582" width="10.5703125" style="2" customWidth="1"/>
    <col min="7583" max="7583" width="12.42578125" style="2" customWidth="1"/>
    <col min="7584" max="7588" width="10.5703125" style="2" customWidth="1"/>
    <col min="7589" max="7589" width="14.5703125" style="2" customWidth="1"/>
    <col min="7590" max="7824" width="9.140625" style="2"/>
    <col min="7825" max="7825" width="51.140625" style="2" bestFit="1" customWidth="1"/>
    <col min="7826" max="7826" width="32.140625" style="2" customWidth="1"/>
    <col min="7827" max="7827" width="18.140625" style="2" customWidth="1"/>
    <col min="7828" max="7828" width="18" style="2" customWidth="1"/>
    <col min="7829" max="7829" width="12.42578125" style="2" customWidth="1"/>
    <col min="7830" max="7830" width="12.140625" style="2" customWidth="1"/>
    <col min="7831" max="7831" width="13.5703125" style="2" customWidth="1"/>
    <col min="7832" max="7833" width="10.5703125" style="2" customWidth="1"/>
    <col min="7834" max="7834" width="23.42578125" style="2" customWidth="1"/>
    <col min="7835" max="7838" width="10.5703125" style="2" customWidth="1"/>
    <col min="7839" max="7839" width="12.42578125" style="2" customWidth="1"/>
    <col min="7840" max="7844" width="10.5703125" style="2" customWidth="1"/>
    <col min="7845" max="7845" width="14.5703125" style="2" customWidth="1"/>
    <col min="7846" max="8080" width="9.140625" style="2"/>
    <col min="8081" max="8081" width="51.140625" style="2" bestFit="1" customWidth="1"/>
    <col min="8082" max="8082" width="32.140625" style="2" customWidth="1"/>
    <col min="8083" max="8083" width="18.140625" style="2" customWidth="1"/>
    <col min="8084" max="8084" width="18" style="2" customWidth="1"/>
    <col min="8085" max="8085" width="12.42578125" style="2" customWidth="1"/>
    <col min="8086" max="8086" width="12.140625" style="2" customWidth="1"/>
    <col min="8087" max="8087" width="13.5703125" style="2" customWidth="1"/>
    <col min="8088" max="8089" width="10.5703125" style="2" customWidth="1"/>
    <col min="8090" max="8090" width="23.42578125" style="2" customWidth="1"/>
    <col min="8091" max="8094" width="10.5703125" style="2" customWidth="1"/>
    <col min="8095" max="8095" width="12.42578125" style="2" customWidth="1"/>
    <col min="8096" max="8100" width="10.5703125" style="2" customWidth="1"/>
    <col min="8101" max="8101" width="14.5703125" style="2" customWidth="1"/>
    <col min="8102" max="8336" width="9.140625" style="2"/>
    <col min="8337" max="8337" width="51.140625" style="2" bestFit="1" customWidth="1"/>
    <col min="8338" max="8338" width="32.140625" style="2" customWidth="1"/>
    <col min="8339" max="8339" width="18.140625" style="2" customWidth="1"/>
    <col min="8340" max="8340" width="18" style="2" customWidth="1"/>
    <col min="8341" max="8341" width="12.42578125" style="2" customWidth="1"/>
    <col min="8342" max="8342" width="12.140625" style="2" customWidth="1"/>
    <col min="8343" max="8343" width="13.5703125" style="2" customWidth="1"/>
    <col min="8344" max="8345" width="10.5703125" style="2" customWidth="1"/>
    <col min="8346" max="8346" width="23.42578125" style="2" customWidth="1"/>
    <col min="8347" max="8350" width="10.5703125" style="2" customWidth="1"/>
    <col min="8351" max="8351" width="12.42578125" style="2" customWidth="1"/>
    <col min="8352" max="8356" width="10.5703125" style="2" customWidth="1"/>
    <col min="8357" max="8357" width="14.5703125" style="2" customWidth="1"/>
    <col min="8358" max="8592" width="9.140625" style="2"/>
    <col min="8593" max="8593" width="51.140625" style="2" bestFit="1" customWidth="1"/>
    <col min="8594" max="8594" width="32.140625" style="2" customWidth="1"/>
    <col min="8595" max="8595" width="18.140625" style="2" customWidth="1"/>
    <col min="8596" max="8596" width="18" style="2" customWidth="1"/>
    <col min="8597" max="8597" width="12.42578125" style="2" customWidth="1"/>
    <col min="8598" max="8598" width="12.140625" style="2" customWidth="1"/>
    <col min="8599" max="8599" width="13.5703125" style="2" customWidth="1"/>
    <col min="8600" max="8601" width="10.5703125" style="2" customWidth="1"/>
    <col min="8602" max="8602" width="23.42578125" style="2" customWidth="1"/>
    <col min="8603" max="8606" width="10.5703125" style="2" customWidth="1"/>
    <col min="8607" max="8607" width="12.42578125" style="2" customWidth="1"/>
    <col min="8608" max="8612" width="10.5703125" style="2" customWidth="1"/>
    <col min="8613" max="8613" width="14.5703125" style="2" customWidth="1"/>
    <col min="8614" max="8848" width="9.140625" style="2"/>
    <col min="8849" max="8849" width="51.140625" style="2" bestFit="1" customWidth="1"/>
    <col min="8850" max="8850" width="32.140625" style="2" customWidth="1"/>
    <col min="8851" max="8851" width="18.140625" style="2" customWidth="1"/>
    <col min="8852" max="8852" width="18" style="2" customWidth="1"/>
    <col min="8853" max="8853" width="12.42578125" style="2" customWidth="1"/>
    <col min="8854" max="8854" width="12.140625" style="2" customWidth="1"/>
    <col min="8855" max="8855" width="13.5703125" style="2" customWidth="1"/>
    <col min="8856" max="8857" width="10.5703125" style="2" customWidth="1"/>
    <col min="8858" max="8858" width="23.42578125" style="2" customWidth="1"/>
    <col min="8859" max="8862" width="10.5703125" style="2" customWidth="1"/>
    <col min="8863" max="8863" width="12.42578125" style="2" customWidth="1"/>
    <col min="8864" max="8868" width="10.5703125" style="2" customWidth="1"/>
    <col min="8869" max="8869" width="14.5703125" style="2" customWidth="1"/>
    <col min="8870" max="9104" width="9.140625" style="2"/>
    <col min="9105" max="9105" width="51.140625" style="2" bestFit="1" customWidth="1"/>
    <col min="9106" max="9106" width="32.140625" style="2" customWidth="1"/>
    <col min="9107" max="9107" width="18.140625" style="2" customWidth="1"/>
    <col min="9108" max="9108" width="18" style="2" customWidth="1"/>
    <col min="9109" max="9109" width="12.42578125" style="2" customWidth="1"/>
    <col min="9110" max="9110" width="12.140625" style="2" customWidth="1"/>
    <col min="9111" max="9111" width="13.5703125" style="2" customWidth="1"/>
    <col min="9112" max="9113" width="10.5703125" style="2" customWidth="1"/>
    <col min="9114" max="9114" width="23.42578125" style="2" customWidth="1"/>
    <col min="9115" max="9118" width="10.5703125" style="2" customWidth="1"/>
    <col min="9119" max="9119" width="12.42578125" style="2" customWidth="1"/>
    <col min="9120" max="9124" width="10.5703125" style="2" customWidth="1"/>
    <col min="9125" max="9125" width="14.5703125" style="2" customWidth="1"/>
    <col min="9126" max="9360" width="9.140625" style="2"/>
    <col min="9361" max="9361" width="51.140625" style="2" bestFit="1" customWidth="1"/>
    <col min="9362" max="9362" width="32.140625" style="2" customWidth="1"/>
    <col min="9363" max="9363" width="18.140625" style="2" customWidth="1"/>
    <col min="9364" max="9364" width="18" style="2" customWidth="1"/>
    <col min="9365" max="9365" width="12.42578125" style="2" customWidth="1"/>
    <col min="9366" max="9366" width="12.140625" style="2" customWidth="1"/>
    <col min="9367" max="9367" width="13.5703125" style="2" customWidth="1"/>
    <col min="9368" max="9369" width="10.5703125" style="2" customWidth="1"/>
    <col min="9370" max="9370" width="23.42578125" style="2" customWidth="1"/>
    <col min="9371" max="9374" width="10.5703125" style="2" customWidth="1"/>
    <col min="9375" max="9375" width="12.42578125" style="2" customWidth="1"/>
    <col min="9376" max="9380" width="10.5703125" style="2" customWidth="1"/>
    <col min="9381" max="9381" width="14.5703125" style="2" customWidth="1"/>
    <col min="9382" max="9616" width="9.140625" style="2"/>
    <col min="9617" max="9617" width="51.140625" style="2" bestFit="1" customWidth="1"/>
    <col min="9618" max="9618" width="32.140625" style="2" customWidth="1"/>
    <col min="9619" max="9619" width="18.140625" style="2" customWidth="1"/>
    <col min="9620" max="9620" width="18" style="2" customWidth="1"/>
    <col min="9621" max="9621" width="12.42578125" style="2" customWidth="1"/>
    <col min="9622" max="9622" width="12.140625" style="2" customWidth="1"/>
    <col min="9623" max="9623" width="13.5703125" style="2" customWidth="1"/>
    <col min="9624" max="9625" width="10.5703125" style="2" customWidth="1"/>
    <col min="9626" max="9626" width="23.42578125" style="2" customWidth="1"/>
    <col min="9627" max="9630" width="10.5703125" style="2" customWidth="1"/>
    <col min="9631" max="9631" width="12.42578125" style="2" customWidth="1"/>
    <col min="9632" max="9636" width="10.5703125" style="2" customWidth="1"/>
    <col min="9637" max="9637" width="14.5703125" style="2" customWidth="1"/>
    <col min="9638" max="9872" width="9.140625" style="2"/>
    <col min="9873" max="9873" width="51.140625" style="2" bestFit="1" customWidth="1"/>
    <col min="9874" max="9874" width="32.140625" style="2" customWidth="1"/>
    <col min="9875" max="9875" width="18.140625" style="2" customWidth="1"/>
    <col min="9876" max="9876" width="18" style="2" customWidth="1"/>
    <col min="9877" max="9877" width="12.42578125" style="2" customWidth="1"/>
    <col min="9878" max="9878" width="12.140625" style="2" customWidth="1"/>
    <col min="9879" max="9879" width="13.5703125" style="2" customWidth="1"/>
    <col min="9880" max="9881" width="10.5703125" style="2" customWidth="1"/>
    <col min="9882" max="9882" width="23.42578125" style="2" customWidth="1"/>
    <col min="9883" max="9886" width="10.5703125" style="2" customWidth="1"/>
    <col min="9887" max="9887" width="12.42578125" style="2" customWidth="1"/>
    <col min="9888" max="9892" width="10.5703125" style="2" customWidth="1"/>
    <col min="9893" max="9893" width="14.5703125" style="2" customWidth="1"/>
    <col min="9894" max="10128" width="9.140625" style="2"/>
    <col min="10129" max="10129" width="51.140625" style="2" bestFit="1" customWidth="1"/>
    <col min="10130" max="10130" width="32.140625" style="2" customWidth="1"/>
    <col min="10131" max="10131" width="18.140625" style="2" customWidth="1"/>
    <col min="10132" max="10132" width="18" style="2" customWidth="1"/>
    <col min="10133" max="10133" width="12.42578125" style="2" customWidth="1"/>
    <col min="10134" max="10134" width="12.140625" style="2" customWidth="1"/>
    <col min="10135" max="10135" width="13.5703125" style="2" customWidth="1"/>
    <col min="10136" max="10137" width="10.5703125" style="2" customWidth="1"/>
    <col min="10138" max="10138" width="23.42578125" style="2" customWidth="1"/>
    <col min="10139" max="10142" width="10.5703125" style="2" customWidth="1"/>
    <col min="10143" max="10143" width="12.42578125" style="2" customWidth="1"/>
    <col min="10144" max="10148" width="10.5703125" style="2" customWidth="1"/>
    <col min="10149" max="10149" width="14.5703125" style="2" customWidth="1"/>
    <col min="10150" max="10384" width="9.140625" style="2"/>
    <col min="10385" max="10385" width="51.140625" style="2" bestFit="1" customWidth="1"/>
    <col min="10386" max="10386" width="32.140625" style="2" customWidth="1"/>
    <col min="10387" max="10387" width="18.140625" style="2" customWidth="1"/>
    <col min="10388" max="10388" width="18" style="2" customWidth="1"/>
    <col min="10389" max="10389" width="12.42578125" style="2" customWidth="1"/>
    <col min="10390" max="10390" width="12.140625" style="2" customWidth="1"/>
    <col min="10391" max="10391" width="13.5703125" style="2" customWidth="1"/>
    <col min="10392" max="10393" width="10.5703125" style="2" customWidth="1"/>
    <col min="10394" max="10394" width="23.42578125" style="2" customWidth="1"/>
    <col min="10395" max="10398" width="10.5703125" style="2" customWidth="1"/>
    <col min="10399" max="10399" width="12.42578125" style="2" customWidth="1"/>
    <col min="10400" max="10404" width="10.5703125" style="2" customWidth="1"/>
    <col min="10405" max="10405" width="14.5703125" style="2" customWidth="1"/>
    <col min="10406" max="10640" width="9.140625" style="2"/>
    <col min="10641" max="10641" width="51.140625" style="2" bestFit="1" customWidth="1"/>
    <col min="10642" max="10642" width="32.140625" style="2" customWidth="1"/>
    <col min="10643" max="10643" width="18.140625" style="2" customWidth="1"/>
    <col min="10644" max="10644" width="18" style="2" customWidth="1"/>
    <col min="10645" max="10645" width="12.42578125" style="2" customWidth="1"/>
    <col min="10646" max="10646" width="12.140625" style="2" customWidth="1"/>
    <col min="10647" max="10647" width="13.5703125" style="2" customWidth="1"/>
    <col min="10648" max="10649" width="10.5703125" style="2" customWidth="1"/>
    <col min="10650" max="10650" width="23.42578125" style="2" customWidth="1"/>
    <col min="10651" max="10654" width="10.5703125" style="2" customWidth="1"/>
    <col min="10655" max="10655" width="12.42578125" style="2" customWidth="1"/>
    <col min="10656" max="10660" width="10.5703125" style="2" customWidth="1"/>
    <col min="10661" max="10661" width="14.5703125" style="2" customWidth="1"/>
    <col min="10662" max="10896" width="9.140625" style="2"/>
    <col min="10897" max="10897" width="51.140625" style="2" bestFit="1" customWidth="1"/>
    <col min="10898" max="10898" width="32.140625" style="2" customWidth="1"/>
    <col min="10899" max="10899" width="18.140625" style="2" customWidth="1"/>
    <col min="10900" max="10900" width="18" style="2" customWidth="1"/>
    <col min="10901" max="10901" width="12.42578125" style="2" customWidth="1"/>
    <col min="10902" max="10902" width="12.140625" style="2" customWidth="1"/>
    <col min="10903" max="10903" width="13.5703125" style="2" customWidth="1"/>
    <col min="10904" max="10905" width="10.5703125" style="2" customWidth="1"/>
    <col min="10906" max="10906" width="23.42578125" style="2" customWidth="1"/>
    <col min="10907" max="10910" width="10.5703125" style="2" customWidth="1"/>
    <col min="10911" max="10911" width="12.42578125" style="2" customWidth="1"/>
    <col min="10912" max="10916" width="10.5703125" style="2" customWidth="1"/>
    <col min="10917" max="10917" width="14.5703125" style="2" customWidth="1"/>
    <col min="10918" max="11152" width="9.140625" style="2"/>
    <col min="11153" max="11153" width="51.140625" style="2" bestFit="1" customWidth="1"/>
    <col min="11154" max="11154" width="32.140625" style="2" customWidth="1"/>
    <col min="11155" max="11155" width="18.140625" style="2" customWidth="1"/>
    <col min="11156" max="11156" width="18" style="2" customWidth="1"/>
    <col min="11157" max="11157" width="12.42578125" style="2" customWidth="1"/>
    <col min="11158" max="11158" width="12.140625" style="2" customWidth="1"/>
    <col min="11159" max="11159" width="13.5703125" style="2" customWidth="1"/>
    <col min="11160" max="11161" width="10.5703125" style="2" customWidth="1"/>
    <col min="11162" max="11162" width="23.42578125" style="2" customWidth="1"/>
    <col min="11163" max="11166" width="10.5703125" style="2" customWidth="1"/>
    <col min="11167" max="11167" width="12.42578125" style="2" customWidth="1"/>
    <col min="11168" max="11172" width="10.5703125" style="2" customWidth="1"/>
    <col min="11173" max="11173" width="14.5703125" style="2" customWidth="1"/>
    <col min="11174" max="11408" width="9.140625" style="2"/>
    <col min="11409" max="11409" width="51.140625" style="2" bestFit="1" customWidth="1"/>
    <col min="11410" max="11410" width="32.140625" style="2" customWidth="1"/>
    <col min="11411" max="11411" width="18.140625" style="2" customWidth="1"/>
    <col min="11412" max="11412" width="18" style="2" customWidth="1"/>
    <col min="11413" max="11413" width="12.42578125" style="2" customWidth="1"/>
    <col min="11414" max="11414" width="12.140625" style="2" customWidth="1"/>
    <col min="11415" max="11415" width="13.5703125" style="2" customWidth="1"/>
    <col min="11416" max="11417" width="10.5703125" style="2" customWidth="1"/>
    <col min="11418" max="11418" width="23.42578125" style="2" customWidth="1"/>
    <col min="11419" max="11422" width="10.5703125" style="2" customWidth="1"/>
    <col min="11423" max="11423" width="12.42578125" style="2" customWidth="1"/>
    <col min="11424" max="11428" width="10.5703125" style="2" customWidth="1"/>
    <col min="11429" max="11429" width="14.5703125" style="2" customWidth="1"/>
    <col min="11430" max="11664" width="9.140625" style="2"/>
    <col min="11665" max="11665" width="51.140625" style="2" bestFit="1" customWidth="1"/>
    <col min="11666" max="11666" width="32.140625" style="2" customWidth="1"/>
    <col min="11667" max="11667" width="18.140625" style="2" customWidth="1"/>
    <col min="11668" max="11668" width="18" style="2" customWidth="1"/>
    <col min="11669" max="11669" width="12.42578125" style="2" customWidth="1"/>
    <col min="11670" max="11670" width="12.140625" style="2" customWidth="1"/>
    <col min="11671" max="11671" width="13.5703125" style="2" customWidth="1"/>
    <col min="11672" max="11673" width="10.5703125" style="2" customWidth="1"/>
    <col min="11674" max="11674" width="23.42578125" style="2" customWidth="1"/>
    <col min="11675" max="11678" width="10.5703125" style="2" customWidth="1"/>
    <col min="11679" max="11679" width="12.42578125" style="2" customWidth="1"/>
    <col min="11680" max="11684" width="10.5703125" style="2" customWidth="1"/>
    <col min="11685" max="11685" width="14.5703125" style="2" customWidth="1"/>
    <col min="11686" max="11920" width="9.140625" style="2"/>
    <col min="11921" max="11921" width="51.140625" style="2" bestFit="1" customWidth="1"/>
    <col min="11922" max="11922" width="32.140625" style="2" customWidth="1"/>
    <col min="11923" max="11923" width="18.140625" style="2" customWidth="1"/>
    <col min="11924" max="11924" width="18" style="2" customWidth="1"/>
    <col min="11925" max="11925" width="12.42578125" style="2" customWidth="1"/>
    <col min="11926" max="11926" width="12.140625" style="2" customWidth="1"/>
    <col min="11927" max="11927" width="13.5703125" style="2" customWidth="1"/>
    <col min="11928" max="11929" width="10.5703125" style="2" customWidth="1"/>
    <col min="11930" max="11930" width="23.42578125" style="2" customWidth="1"/>
    <col min="11931" max="11934" width="10.5703125" style="2" customWidth="1"/>
    <col min="11935" max="11935" width="12.42578125" style="2" customWidth="1"/>
    <col min="11936" max="11940" width="10.5703125" style="2" customWidth="1"/>
    <col min="11941" max="11941" width="14.5703125" style="2" customWidth="1"/>
    <col min="11942" max="12176" width="9.140625" style="2"/>
    <col min="12177" max="12177" width="51.140625" style="2" bestFit="1" customWidth="1"/>
    <col min="12178" max="12178" width="32.140625" style="2" customWidth="1"/>
    <col min="12179" max="12179" width="18.140625" style="2" customWidth="1"/>
    <col min="12180" max="12180" width="18" style="2" customWidth="1"/>
    <col min="12181" max="12181" width="12.42578125" style="2" customWidth="1"/>
    <col min="12182" max="12182" width="12.140625" style="2" customWidth="1"/>
    <col min="12183" max="12183" width="13.5703125" style="2" customWidth="1"/>
    <col min="12184" max="12185" width="10.5703125" style="2" customWidth="1"/>
    <col min="12186" max="12186" width="23.42578125" style="2" customWidth="1"/>
    <col min="12187" max="12190" width="10.5703125" style="2" customWidth="1"/>
    <col min="12191" max="12191" width="12.42578125" style="2" customWidth="1"/>
    <col min="12192" max="12196" width="10.5703125" style="2" customWidth="1"/>
    <col min="12197" max="12197" width="14.5703125" style="2" customWidth="1"/>
    <col min="12198" max="12432" width="9.140625" style="2"/>
    <col min="12433" max="12433" width="51.140625" style="2" bestFit="1" customWidth="1"/>
    <col min="12434" max="12434" width="32.140625" style="2" customWidth="1"/>
    <col min="12435" max="12435" width="18.140625" style="2" customWidth="1"/>
    <col min="12436" max="12436" width="18" style="2" customWidth="1"/>
    <col min="12437" max="12437" width="12.42578125" style="2" customWidth="1"/>
    <col min="12438" max="12438" width="12.140625" style="2" customWidth="1"/>
    <col min="12439" max="12439" width="13.5703125" style="2" customWidth="1"/>
    <col min="12440" max="12441" width="10.5703125" style="2" customWidth="1"/>
    <col min="12442" max="12442" width="23.42578125" style="2" customWidth="1"/>
    <col min="12443" max="12446" width="10.5703125" style="2" customWidth="1"/>
    <col min="12447" max="12447" width="12.42578125" style="2" customWidth="1"/>
    <col min="12448" max="12452" width="10.5703125" style="2" customWidth="1"/>
    <col min="12453" max="12453" width="14.5703125" style="2" customWidth="1"/>
    <col min="12454" max="12688" width="9.140625" style="2"/>
    <col min="12689" max="12689" width="51.140625" style="2" bestFit="1" customWidth="1"/>
    <col min="12690" max="12690" width="32.140625" style="2" customWidth="1"/>
    <col min="12691" max="12691" width="18.140625" style="2" customWidth="1"/>
    <col min="12692" max="12692" width="18" style="2" customWidth="1"/>
    <col min="12693" max="12693" width="12.42578125" style="2" customWidth="1"/>
    <col min="12694" max="12694" width="12.140625" style="2" customWidth="1"/>
    <col min="12695" max="12695" width="13.5703125" style="2" customWidth="1"/>
    <col min="12696" max="12697" width="10.5703125" style="2" customWidth="1"/>
    <col min="12698" max="12698" width="23.42578125" style="2" customWidth="1"/>
    <col min="12699" max="12702" width="10.5703125" style="2" customWidth="1"/>
    <col min="12703" max="12703" width="12.42578125" style="2" customWidth="1"/>
    <col min="12704" max="12708" width="10.5703125" style="2" customWidth="1"/>
    <col min="12709" max="12709" width="14.5703125" style="2" customWidth="1"/>
    <col min="12710" max="12944" width="9.140625" style="2"/>
    <col min="12945" max="12945" width="51.140625" style="2" bestFit="1" customWidth="1"/>
    <col min="12946" max="12946" width="32.140625" style="2" customWidth="1"/>
    <col min="12947" max="12947" width="18.140625" style="2" customWidth="1"/>
    <col min="12948" max="12948" width="18" style="2" customWidth="1"/>
    <col min="12949" max="12949" width="12.42578125" style="2" customWidth="1"/>
    <col min="12950" max="12950" width="12.140625" style="2" customWidth="1"/>
    <col min="12951" max="12951" width="13.5703125" style="2" customWidth="1"/>
    <col min="12952" max="12953" width="10.5703125" style="2" customWidth="1"/>
    <col min="12954" max="12954" width="23.42578125" style="2" customWidth="1"/>
    <col min="12955" max="12958" width="10.5703125" style="2" customWidth="1"/>
    <col min="12959" max="12959" width="12.42578125" style="2" customWidth="1"/>
    <col min="12960" max="12964" width="10.5703125" style="2" customWidth="1"/>
    <col min="12965" max="12965" width="14.5703125" style="2" customWidth="1"/>
    <col min="12966" max="13200" width="9.140625" style="2"/>
    <col min="13201" max="13201" width="51.140625" style="2" bestFit="1" customWidth="1"/>
    <col min="13202" max="13202" width="32.140625" style="2" customWidth="1"/>
    <col min="13203" max="13203" width="18.140625" style="2" customWidth="1"/>
    <col min="13204" max="13204" width="18" style="2" customWidth="1"/>
    <col min="13205" max="13205" width="12.42578125" style="2" customWidth="1"/>
    <col min="13206" max="13206" width="12.140625" style="2" customWidth="1"/>
    <col min="13207" max="13207" width="13.5703125" style="2" customWidth="1"/>
    <col min="13208" max="13209" width="10.5703125" style="2" customWidth="1"/>
    <col min="13210" max="13210" width="23.42578125" style="2" customWidth="1"/>
    <col min="13211" max="13214" width="10.5703125" style="2" customWidth="1"/>
    <col min="13215" max="13215" width="12.42578125" style="2" customWidth="1"/>
    <col min="13216" max="13220" width="10.5703125" style="2" customWidth="1"/>
    <col min="13221" max="13221" width="14.5703125" style="2" customWidth="1"/>
    <col min="13222" max="13456" width="9.140625" style="2"/>
    <col min="13457" max="13457" width="51.140625" style="2" bestFit="1" customWidth="1"/>
    <col min="13458" max="13458" width="32.140625" style="2" customWidth="1"/>
    <col min="13459" max="13459" width="18.140625" style="2" customWidth="1"/>
    <col min="13460" max="13460" width="18" style="2" customWidth="1"/>
    <col min="13461" max="13461" width="12.42578125" style="2" customWidth="1"/>
    <col min="13462" max="13462" width="12.140625" style="2" customWidth="1"/>
    <col min="13463" max="13463" width="13.5703125" style="2" customWidth="1"/>
    <col min="13464" max="13465" width="10.5703125" style="2" customWidth="1"/>
    <col min="13466" max="13466" width="23.42578125" style="2" customWidth="1"/>
    <col min="13467" max="13470" width="10.5703125" style="2" customWidth="1"/>
    <col min="13471" max="13471" width="12.42578125" style="2" customWidth="1"/>
    <col min="13472" max="13476" width="10.5703125" style="2" customWidth="1"/>
    <col min="13477" max="13477" width="14.5703125" style="2" customWidth="1"/>
    <col min="13478" max="13712" width="9.140625" style="2"/>
    <col min="13713" max="13713" width="51.140625" style="2" bestFit="1" customWidth="1"/>
    <col min="13714" max="13714" width="32.140625" style="2" customWidth="1"/>
    <col min="13715" max="13715" width="18.140625" style="2" customWidth="1"/>
    <col min="13716" max="13716" width="18" style="2" customWidth="1"/>
    <col min="13717" max="13717" width="12.42578125" style="2" customWidth="1"/>
    <col min="13718" max="13718" width="12.140625" style="2" customWidth="1"/>
    <col min="13719" max="13719" width="13.5703125" style="2" customWidth="1"/>
    <col min="13720" max="13721" width="10.5703125" style="2" customWidth="1"/>
    <col min="13722" max="13722" width="23.42578125" style="2" customWidth="1"/>
    <col min="13723" max="13726" width="10.5703125" style="2" customWidth="1"/>
    <col min="13727" max="13727" width="12.42578125" style="2" customWidth="1"/>
    <col min="13728" max="13732" width="10.5703125" style="2" customWidth="1"/>
    <col min="13733" max="13733" width="14.5703125" style="2" customWidth="1"/>
    <col min="13734" max="13968" width="9.140625" style="2"/>
    <col min="13969" max="13969" width="51.140625" style="2" bestFit="1" customWidth="1"/>
    <col min="13970" max="13970" width="32.140625" style="2" customWidth="1"/>
    <col min="13971" max="13971" width="18.140625" style="2" customWidth="1"/>
    <col min="13972" max="13972" width="18" style="2" customWidth="1"/>
    <col min="13973" max="13973" width="12.42578125" style="2" customWidth="1"/>
    <col min="13974" max="13974" width="12.140625" style="2" customWidth="1"/>
    <col min="13975" max="13975" width="13.5703125" style="2" customWidth="1"/>
    <col min="13976" max="13977" width="10.5703125" style="2" customWidth="1"/>
    <col min="13978" max="13978" width="23.42578125" style="2" customWidth="1"/>
    <col min="13979" max="13982" width="10.5703125" style="2" customWidth="1"/>
    <col min="13983" max="13983" width="12.42578125" style="2" customWidth="1"/>
    <col min="13984" max="13988" width="10.5703125" style="2" customWidth="1"/>
    <col min="13989" max="13989" width="14.5703125" style="2" customWidth="1"/>
    <col min="13990" max="14224" width="9.140625" style="2"/>
    <col min="14225" max="14225" width="51.140625" style="2" bestFit="1" customWidth="1"/>
    <col min="14226" max="14226" width="32.140625" style="2" customWidth="1"/>
    <col min="14227" max="14227" width="18.140625" style="2" customWidth="1"/>
    <col min="14228" max="14228" width="18" style="2" customWidth="1"/>
    <col min="14229" max="14229" width="12.42578125" style="2" customWidth="1"/>
    <col min="14230" max="14230" width="12.140625" style="2" customWidth="1"/>
    <col min="14231" max="14231" width="13.5703125" style="2" customWidth="1"/>
    <col min="14232" max="14233" width="10.5703125" style="2" customWidth="1"/>
    <col min="14234" max="14234" width="23.42578125" style="2" customWidth="1"/>
    <col min="14235" max="14238" width="10.5703125" style="2" customWidth="1"/>
    <col min="14239" max="14239" width="12.42578125" style="2" customWidth="1"/>
    <col min="14240" max="14244" width="10.5703125" style="2" customWidth="1"/>
    <col min="14245" max="14245" width="14.5703125" style="2" customWidth="1"/>
    <col min="14246" max="14480" width="9.140625" style="2"/>
    <col min="14481" max="14481" width="51.140625" style="2" bestFit="1" customWidth="1"/>
    <col min="14482" max="14482" width="32.140625" style="2" customWidth="1"/>
    <col min="14483" max="14483" width="18.140625" style="2" customWidth="1"/>
    <col min="14484" max="14484" width="18" style="2" customWidth="1"/>
    <col min="14485" max="14485" width="12.42578125" style="2" customWidth="1"/>
    <col min="14486" max="14486" width="12.140625" style="2" customWidth="1"/>
    <col min="14487" max="14487" width="13.5703125" style="2" customWidth="1"/>
    <col min="14488" max="14489" width="10.5703125" style="2" customWidth="1"/>
    <col min="14490" max="14490" width="23.42578125" style="2" customWidth="1"/>
    <col min="14491" max="14494" width="10.5703125" style="2" customWidth="1"/>
    <col min="14495" max="14495" width="12.42578125" style="2" customWidth="1"/>
    <col min="14496" max="14500" width="10.5703125" style="2" customWidth="1"/>
    <col min="14501" max="14501" width="14.5703125" style="2" customWidth="1"/>
    <col min="14502" max="14736" width="9.140625" style="2"/>
    <col min="14737" max="14737" width="51.140625" style="2" bestFit="1" customWidth="1"/>
    <col min="14738" max="14738" width="32.140625" style="2" customWidth="1"/>
    <col min="14739" max="14739" width="18.140625" style="2" customWidth="1"/>
    <col min="14740" max="14740" width="18" style="2" customWidth="1"/>
    <col min="14741" max="14741" width="12.42578125" style="2" customWidth="1"/>
    <col min="14742" max="14742" width="12.140625" style="2" customWidth="1"/>
    <col min="14743" max="14743" width="13.5703125" style="2" customWidth="1"/>
    <col min="14744" max="14745" width="10.5703125" style="2" customWidth="1"/>
    <col min="14746" max="14746" width="23.42578125" style="2" customWidth="1"/>
    <col min="14747" max="14750" width="10.5703125" style="2" customWidth="1"/>
    <col min="14751" max="14751" width="12.42578125" style="2" customWidth="1"/>
    <col min="14752" max="14756" width="10.5703125" style="2" customWidth="1"/>
    <col min="14757" max="14757" width="14.5703125" style="2" customWidth="1"/>
    <col min="14758" max="14992" width="9.140625" style="2"/>
    <col min="14993" max="14993" width="51.140625" style="2" bestFit="1" customWidth="1"/>
    <col min="14994" max="14994" width="32.140625" style="2" customWidth="1"/>
    <col min="14995" max="14995" width="18.140625" style="2" customWidth="1"/>
    <col min="14996" max="14996" width="18" style="2" customWidth="1"/>
    <col min="14997" max="14997" width="12.42578125" style="2" customWidth="1"/>
    <col min="14998" max="14998" width="12.140625" style="2" customWidth="1"/>
    <col min="14999" max="14999" width="13.5703125" style="2" customWidth="1"/>
    <col min="15000" max="15001" width="10.5703125" style="2" customWidth="1"/>
    <col min="15002" max="15002" width="23.42578125" style="2" customWidth="1"/>
    <col min="15003" max="15006" width="10.5703125" style="2" customWidth="1"/>
    <col min="15007" max="15007" width="12.42578125" style="2" customWidth="1"/>
    <col min="15008" max="15012" width="10.5703125" style="2" customWidth="1"/>
    <col min="15013" max="15013" width="14.5703125" style="2" customWidth="1"/>
    <col min="15014" max="15248" width="9.140625" style="2"/>
    <col min="15249" max="15249" width="51.140625" style="2" bestFit="1" customWidth="1"/>
    <col min="15250" max="15250" width="32.140625" style="2" customWidth="1"/>
    <col min="15251" max="15251" width="18.140625" style="2" customWidth="1"/>
    <col min="15252" max="15252" width="18" style="2" customWidth="1"/>
    <col min="15253" max="15253" width="12.42578125" style="2" customWidth="1"/>
    <col min="15254" max="15254" width="12.140625" style="2" customWidth="1"/>
    <col min="15255" max="15255" width="13.5703125" style="2" customWidth="1"/>
    <col min="15256" max="15257" width="10.5703125" style="2" customWidth="1"/>
    <col min="15258" max="15258" width="23.42578125" style="2" customWidth="1"/>
    <col min="15259" max="15262" width="10.5703125" style="2" customWidth="1"/>
    <col min="15263" max="15263" width="12.42578125" style="2" customWidth="1"/>
    <col min="15264" max="15268" width="10.5703125" style="2" customWidth="1"/>
    <col min="15269" max="15269" width="14.5703125" style="2" customWidth="1"/>
    <col min="15270" max="15504" width="9.140625" style="2"/>
    <col min="15505" max="15505" width="51.140625" style="2" bestFit="1" customWidth="1"/>
    <col min="15506" max="15506" width="32.140625" style="2" customWidth="1"/>
    <col min="15507" max="15507" width="18.140625" style="2" customWidth="1"/>
    <col min="15508" max="15508" width="18" style="2" customWidth="1"/>
    <col min="15509" max="15509" width="12.42578125" style="2" customWidth="1"/>
    <col min="15510" max="15510" width="12.140625" style="2" customWidth="1"/>
    <col min="15511" max="15511" width="13.5703125" style="2" customWidth="1"/>
    <col min="15512" max="15513" width="10.5703125" style="2" customWidth="1"/>
    <col min="15514" max="15514" width="23.42578125" style="2" customWidth="1"/>
    <col min="15515" max="15518" width="10.5703125" style="2" customWidth="1"/>
    <col min="15519" max="15519" width="12.42578125" style="2" customWidth="1"/>
    <col min="15520" max="15524" width="10.5703125" style="2" customWidth="1"/>
    <col min="15525" max="15525" width="14.5703125" style="2" customWidth="1"/>
    <col min="15526" max="15760" width="9.140625" style="2"/>
    <col min="15761" max="15761" width="51.140625" style="2" bestFit="1" customWidth="1"/>
    <col min="15762" max="15762" width="32.140625" style="2" customWidth="1"/>
    <col min="15763" max="15763" width="18.140625" style="2" customWidth="1"/>
    <col min="15764" max="15764" width="18" style="2" customWidth="1"/>
    <col min="15765" max="15765" width="12.42578125" style="2" customWidth="1"/>
    <col min="15766" max="15766" width="12.140625" style="2" customWidth="1"/>
    <col min="15767" max="15767" width="13.5703125" style="2" customWidth="1"/>
    <col min="15768" max="15769" width="10.5703125" style="2" customWidth="1"/>
    <col min="15770" max="15770" width="23.42578125" style="2" customWidth="1"/>
    <col min="15771" max="15774" width="10.5703125" style="2" customWidth="1"/>
    <col min="15775" max="15775" width="12.42578125" style="2" customWidth="1"/>
    <col min="15776" max="15780" width="10.5703125" style="2" customWidth="1"/>
    <col min="15781" max="15781" width="14.5703125" style="2" customWidth="1"/>
    <col min="15782" max="16384" width="9.140625" style="2"/>
  </cols>
  <sheetData>
    <row r="1" spans="1: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3" t="s">
        <v>2</v>
      </c>
      <c r="B4" s="4"/>
      <c r="C4" s="5" t="s">
        <v>3</v>
      </c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4"/>
    </row>
    <row r="5" spans="1:21" x14ac:dyDescent="0.3">
      <c r="A5" s="3" t="s">
        <v>4</v>
      </c>
      <c r="B5" s="4"/>
      <c r="C5" s="5" t="s">
        <v>5</v>
      </c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4"/>
    </row>
    <row r="6" spans="1:21" ht="7.5" customHeight="1" thickBot="1" x14ac:dyDescent="0.35">
      <c r="A6" s="7"/>
      <c r="B6" s="5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4"/>
    </row>
    <row r="7" spans="1:21" ht="62.25" customHeight="1" x14ac:dyDescent="0.3">
      <c r="A7" s="8" t="s">
        <v>6</v>
      </c>
      <c r="B7" s="9" t="s">
        <v>7</v>
      </c>
      <c r="C7" s="10" t="s">
        <v>8</v>
      </c>
      <c r="D7" s="11" t="s">
        <v>9</v>
      </c>
      <c r="E7" s="12" t="s">
        <v>10</v>
      </c>
      <c r="F7" s="12" t="s">
        <v>11</v>
      </c>
      <c r="G7" s="13" t="s">
        <v>12</v>
      </c>
      <c r="H7" s="13"/>
      <c r="I7" s="14" t="s">
        <v>13</v>
      </c>
      <c r="J7" s="14"/>
      <c r="K7" s="15" t="s">
        <v>14</v>
      </c>
      <c r="L7" s="16" t="s">
        <v>15</v>
      </c>
      <c r="M7" s="17"/>
      <c r="N7" s="18"/>
      <c r="O7" s="16" t="s">
        <v>16</v>
      </c>
      <c r="P7" s="17"/>
      <c r="Q7" s="18"/>
      <c r="R7" s="19" t="s">
        <v>17</v>
      </c>
      <c r="S7" s="20"/>
      <c r="T7" s="21" t="s">
        <v>18</v>
      </c>
      <c r="U7" s="22"/>
    </row>
    <row r="8" spans="1:21" ht="27.75" x14ac:dyDescent="0.3">
      <c r="A8" s="23"/>
      <c r="B8" s="24"/>
      <c r="C8" s="25"/>
      <c r="D8" s="26"/>
      <c r="E8" s="27"/>
      <c r="F8" s="27"/>
      <c r="G8" s="28" t="s">
        <v>19</v>
      </c>
      <c r="H8" s="28" t="s">
        <v>124</v>
      </c>
      <c r="I8" s="29" t="s">
        <v>20</v>
      </c>
      <c r="J8" s="30" t="s">
        <v>21</v>
      </c>
      <c r="K8" s="29" t="s">
        <v>21</v>
      </c>
      <c r="L8" s="31" t="s">
        <v>22</v>
      </c>
      <c r="M8" s="31" t="s">
        <v>23</v>
      </c>
      <c r="N8" s="31" t="s">
        <v>20</v>
      </c>
      <c r="O8" s="31" t="s">
        <v>22</v>
      </c>
      <c r="P8" s="31" t="s">
        <v>23</v>
      </c>
      <c r="Q8" s="31" t="s">
        <v>20</v>
      </c>
      <c r="R8" s="28" t="s">
        <v>22</v>
      </c>
      <c r="S8" s="32" t="s">
        <v>23</v>
      </c>
      <c r="T8" s="33" t="s">
        <v>24</v>
      </c>
      <c r="U8" s="34" t="s">
        <v>25</v>
      </c>
    </row>
    <row r="9" spans="1:21" s="38" customFormat="1" ht="13.5" thickBot="1" x14ac:dyDescent="0.3">
      <c r="A9" s="35" t="s">
        <v>26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6">
        <v>12</v>
      </c>
      <c r="M9" s="36">
        <v>13</v>
      </c>
      <c r="N9" s="36">
        <v>14</v>
      </c>
      <c r="O9" s="36">
        <v>15</v>
      </c>
      <c r="P9" s="36">
        <v>16</v>
      </c>
      <c r="Q9" s="36">
        <v>17</v>
      </c>
      <c r="R9" s="36">
        <v>18</v>
      </c>
      <c r="S9" s="36">
        <v>19</v>
      </c>
      <c r="T9" s="36">
        <v>20</v>
      </c>
      <c r="U9" s="37">
        <v>21</v>
      </c>
    </row>
    <row r="10" spans="1:21" s="45" customFormat="1" ht="33" thickTop="1" x14ac:dyDescent="0.3">
      <c r="A10" s="39" t="s">
        <v>27</v>
      </c>
      <c r="B10" s="40" t="s">
        <v>28</v>
      </c>
      <c r="C10" s="41">
        <f>SUM(C11:C15)</f>
        <v>181500000</v>
      </c>
      <c r="D10" s="42"/>
      <c r="E10" s="42"/>
      <c r="F10" s="42"/>
      <c r="G10" s="42"/>
      <c r="H10" s="42"/>
      <c r="I10" s="41">
        <f>SUM(I11:I15)</f>
        <v>97701484</v>
      </c>
      <c r="J10" s="43">
        <f>(I10/C10)*100</f>
        <v>53.830018732782371</v>
      </c>
      <c r="K10" s="43">
        <f>SUM(K11:K15)/5</f>
        <v>50.504000000000005</v>
      </c>
      <c r="L10" s="42"/>
      <c r="M10" s="42"/>
      <c r="N10" s="42"/>
      <c r="O10" s="42"/>
      <c r="P10" s="42"/>
      <c r="Q10" s="42"/>
      <c r="R10" s="42"/>
      <c r="S10" s="42"/>
      <c r="T10" s="42"/>
      <c r="U10" s="44"/>
    </row>
    <row r="11" spans="1:21" s="45" customFormat="1" ht="48" x14ac:dyDescent="0.3">
      <c r="A11" s="46">
        <v>1</v>
      </c>
      <c r="B11" s="47" t="s">
        <v>29</v>
      </c>
      <c r="C11" s="48">
        <v>9000000</v>
      </c>
      <c r="D11" s="49"/>
      <c r="E11" s="49"/>
      <c r="F11" s="49"/>
      <c r="G11" s="49"/>
      <c r="H11" s="49"/>
      <c r="I11" s="50">
        <v>5992750</v>
      </c>
      <c r="J11" s="51">
        <f t="shared" ref="J11:J15" si="0">(I11/C11)*100</f>
        <v>66.586111111111109</v>
      </c>
      <c r="K11" s="51">
        <v>66.59</v>
      </c>
      <c r="L11" s="49"/>
      <c r="M11" s="49"/>
      <c r="N11" s="49"/>
      <c r="O11" s="49"/>
      <c r="P11" s="49"/>
      <c r="Q11" s="49"/>
      <c r="R11" s="49"/>
      <c r="S11" s="49"/>
      <c r="T11" s="52" t="s">
        <v>30</v>
      </c>
      <c r="U11" s="53" t="s">
        <v>31</v>
      </c>
    </row>
    <row r="12" spans="1:21" s="45" customFormat="1" ht="54" x14ac:dyDescent="0.3">
      <c r="A12" s="46">
        <v>2</v>
      </c>
      <c r="B12" s="54" t="s">
        <v>32</v>
      </c>
      <c r="C12" s="48">
        <v>36400000</v>
      </c>
      <c r="D12" s="49"/>
      <c r="E12" s="49"/>
      <c r="F12" s="49"/>
      <c r="G12" s="49"/>
      <c r="H12" s="49"/>
      <c r="I12" s="50">
        <v>26534810</v>
      </c>
      <c r="J12" s="51">
        <f t="shared" si="0"/>
        <v>72.897829670329671</v>
      </c>
      <c r="K12" s="51">
        <v>72.900000000000006</v>
      </c>
      <c r="L12" s="49"/>
      <c r="M12" s="49"/>
      <c r="N12" s="49"/>
      <c r="O12" s="49"/>
      <c r="P12" s="49"/>
      <c r="Q12" s="49"/>
      <c r="R12" s="49"/>
      <c r="S12" s="49"/>
      <c r="T12" s="52" t="s">
        <v>30</v>
      </c>
      <c r="U12" s="53" t="s">
        <v>33</v>
      </c>
    </row>
    <row r="13" spans="1:21" s="45" customFormat="1" ht="32.25" x14ac:dyDescent="0.3">
      <c r="A13" s="46">
        <v>3</v>
      </c>
      <c r="B13" s="47" t="s">
        <v>34</v>
      </c>
      <c r="C13" s="48">
        <v>18500000</v>
      </c>
      <c r="D13" s="49"/>
      <c r="E13" s="49"/>
      <c r="F13" s="49"/>
      <c r="G13" s="49"/>
      <c r="H13" s="49"/>
      <c r="I13" s="50">
        <v>4217500</v>
      </c>
      <c r="J13" s="51">
        <f t="shared" si="0"/>
        <v>22.797297297297298</v>
      </c>
      <c r="K13" s="51">
        <v>22.8</v>
      </c>
      <c r="L13" s="49"/>
      <c r="M13" s="49"/>
      <c r="N13" s="49"/>
      <c r="O13" s="49"/>
      <c r="P13" s="49"/>
      <c r="Q13" s="49"/>
      <c r="R13" s="49"/>
      <c r="S13" s="49"/>
      <c r="T13" s="52" t="s">
        <v>30</v>
      </c>
      <c r="U13" s="53" t="s">
        <v>35</v>
      </c>
    </row>
    <row r="14" spans="1:21" s="45" customFormat="1" ht="32.25" x14ac:dyDescent="0.3">
      <c r="A14" s="46">
        <v>4</v>
      </c>
      <c r="B14" s="47" t="s">
        <v>36</v>
      </c>
      <c r="C14" s="48">
        <v>4600000</v>
      </c>
      <c r="D14" s="49"/>
      <c r="E14" s="49"/>
      <c r="F14" s="49"/>
      <c r="G14" s="49"/>
      <c r="H14" s="49"/>
      <c r="I14" s="50">
        <v>1740000</v>
      </c>
      <c r="J14" s="51">
        <f t="shared" si="0"/>
        <v>37.826086956521735</v>
      </c>
      <c r="K14" s="51">
        <v>37.83</v>
      </c>
      <c r="L14" s="49"/>
      <c r="M14" s="49"/>
      <c r="N14" s="49"/>
      <c r="O14" s="49"/>
      <c r="P14" s="49"/>
      <c r="Q14" s="49"/>
      <c r="R14" s="49"/>
      <c r="S14" s="49"/>
      <c r="T14" s="52" t="s">
        <v>30</v>
      </c>
      <c r="U14" s="53" t="s">
        <v>37</v>
      </c>
    </row>
    <row r="15" spans="1:21" s="45" customFormat="1" ht="32.25" x14ac:dyDescent="0.3">
      <c r="A15" s="46">
        <v>5</v>
      </c>
      <c r="B15" s="47" t="s">
        <v>38</v>
      </c>
      <c r="C15" s="48">
        <v>113000000</v>
      </c>
      <c r="D15" s="49"/>
      <c r="E15" s="49"/>
      <c r="F15" s="49"/>
      <c r="G15" s="49"/>
      <c r="H15" s="49"/>
      <c r="I15" s="50">
        <v>59216424</v>
      </c>
      <c r="J15" s="51">
        <f t="shared" si="0"/>
        <v>52.403915044247782</v>
      </c>
      <c r="K15" s="51">
        <v>52.4</v>
      </c>
      <c r="L15" s="49"/>
      <c r="M15" s="49"/>
      <c r="N15" s="49"/>
      <c r="O15" s="49"/>
      <c r="P15" s="49"/>
      <c r="Q15" s="49"/>
      <c r="R15" s="49"/>
      <c r="S15" s="49"/>
      <c r="T15" s="52" t="s">
        <v>30</v>
      </c>
      <c r="U15" s="53" t="s">
        <v>39</v>
      </c>
    </row>
    <row r="16" spans="1:21" s="45" customFormat="1" ht="51" customHeight="1" x14ac:dyDescent="0.3">
      <c r="A16" s="55" t="s">
        <v>40</v>
      </c>
      <c r="B16" s="56" t="s">
        <v>41</v>
      </c>
      <c r="C16" s="57">
        <f>C17</f>
        <v>36018000</v>
      </c>
      <c r="D16" s="58"/>
      <c r="E16" s="58"/>
      <c r="F16" s="58"/>
      <c r="G16" s="58"/>
      <c r="H16" s="58"/>
      <c r="I16" s="59">
        <f>I17</f>
        <v>35622000</v>
      </c>
      <c r="J16" s="43">
        <f>(I16/C16)*100</f>
        <v>98.900549725137438</v>
      </c>
      <c r="K16" s="43">
        <f>K17</f>
        <v>100</v>
      </c>
      <c r="L16" s="58"/>
      <c r="M16" s="58"/>
      <c r="N16" s="58"/>
      <c r="O16" s="58"/>
      <c r="P16" s="58"/>
      <c r="Q16" s="58"/>
      <c r="R16" s="58"/>
      <c r="S16" s="58"/>
      <c r="T16" s="60"/>
      <c r="U16" s="61"/>
    </row>
    <row r="17" spans="1:21" s="45" customFormat="1" ht="54" x14ac:dyDescent="0.3">
      <c r="A17" s="46">
        <v>1</v>
      </c>
      <c r="B17" s="54" t="s">
        <v>42</v>
      </c>
      <c r="C17" s="48">
        <v>36018000</v>
      </c>
      <c r="D17" s="49"/>
      <c r="E17" s="49"/>
      <c r="F17" s="49"/>
      <c r="G17" s="49"/>
      <c r="H17" s="49"/>
      <c r="I17" s="50">
        <v>35622000</v>
      </c>
      <c r="J17" s="51">
        <f t="shared" ref="J17" si="1">(I17/C17)*100</f>
        <v>98.900549725137438</v>
      </c>
      <c r="K17" s="51">
        <v>100</v>
      </c>
      <c r="L17" s="49"/>
      <c r="M17" s="49"/>
      <c r="N17" s="49"/>
      <c r="O17" s="49"/>
      <c r="P17" s="49"/>
      <c r="Q17" s="49"/>
      <c r="R17" s="49"/>
      <c r="S17" s="49"/>
      <c r="T17" s="52" t="s">
        <v>30</v>
      </c>
      <c r="U17" s="53" t="s">
        <v>43</v>
      </c>
    </row>
    <row r="18" spans="1:21" s="45" customFormat="1" ht="32.25" x14ac:dyDescent="0.3">
      <c r="A18" s="55" t="s">
        <v>44</v>
      </c>
      <c r="B18" s="62" t="s">
        <v>45</v>
      </c>
      <c r="C18" s="57">
        <f>SUM(C19:C21)</f>
        <v>321350484</v>
      </c>
      <c r="D18" s="58"/>
      <c r="E18" s="58"/>
      <c r="F18" s="58"/>
      <c r="G18" s="58"/>
      <c r="H18" s="58"/>
      <c r="I18" s="57">
        <f>SUM(I19:I21)</f>
        <v>157694947</v>
      </c>
      <c r="J18" s="43">
        <f>(I18/C18)*100</f>
        <v>49.072571802941489</v>
      </c>
      <c r="K18" s="43">
        <f>SUM(K19:K21)/3</f>
        <v>47.096666666666671</v>
      </c>
      <c r="L18" s="58"/>
      <c r="M18" s="58"/>
      <c r="N18" s="58"/>
      <c r="O18" s="58"/>
      <c r="P18" s="58"/>
      <c r="Q18" s="58"/>
      <c r="R18" s="58"/>
      <c r="S18" s="58"/>
      <c r="T18" s="60"/>
      <c r="U18" s="61"/>
    </row>
    <row r="19" spans="1:21" s="45" customFormat="1" ht="27" x14ac:dyDescent="0.3">
      <c r="A19" s="46">
        <v>1</v>
      </c>
      <c r="B19" s="54" t="s">
        <v>46</v>
      </c>
      <c r="C19" s="48">
        <v>2500000</v>
      </c>
      <c r="D19" s="49"/>
      <c r="E19" s="49"/>
      <c r="F19" s="49"/>
      <c r="G19" s="49"/>
      <c r="H19" s="49"/>
      <c r="I19" s="50">
        <v>1100000</v>
      </c>
      <c r="J19" s="51">
        <f t="shared" ref="J19:J21" si="2">(I19/C19)*100</f>
        <v>44</v>
      </c>
      <c r="K19" s="51">
        <v>44</v>
      </c>
      <c r="L19" s="49"/>
      <c r="M19" s="49"/>
      <c r="N19" s="49"/>
      <c r="O19" s="49"/>
      <c r="P19" s="49"/>
      <c r="Q19" s="49"/>
      <c r="R19" s="49"/>
      <c r="S19" s="49"/>
      <c r="T19" s="52" t="s">
        <v>30</v>
      </c>
      <c r="U19" s="53" t="s">
        <v>47</v>
      </c>
    </row>
    <row r="20" spans="1:21" s="45" customFormat="1" ht="40.5" x14ac:dyDescent="0.3">
      <c r="A20" s="46">
        <v>2</v>
      </c>
      <c r="B20" s="54" t="s">
        <v>48</v>
      </c>
      <c r="C20" s="48">
        <v>143000000</v>
      </c>
      <c r="D20" s="49"/>
      <c r="E20" s="49"/>
      <c r="F20" s="49"/>
      <c r="G20" s="49"/>
      <c r="H20" s="49"/>
      <c r="I20" s="50">
        <v>63047549</v>
      </c>
      <c r="J20" s="51">
        <f t="shared" si="2"/>
        <v>44.089195104895104</v>
      </c>
      <c r="K20" s="51">
        <v>44.09</v>
      </c>
      <c r="L20" s="49"/>
      <c r="M20" s="49"/>
      <c r="N20" s="49"/>
      <c r="O20" s="49"/>
      <c r="P20" s="49"/>
      <c r="Q20" s="49"/>
      <c r="R20" s="49"/>
      <c r="S20" s="49"/>
      <c r="T20" s="52" t="s">
        <v>30</v>
      </c>
      <c r="U20" s="53" t="s">
        <v>49</v>
      </c>
    </row>
    <row r="21" spans="1:21" s="45" customFormat="1" ht="40.5" x14ac:dyDescent="0.3">
      <c r="A21" s="46">
        <v>3</v>
      </c>
      <c r="B21" s="54" t="s">
        <v>50</v>
      </c>
      <c r="C21" s="48">
        <v>175850484</v>
      </c>
      <c r="D21" s="49"/>
      <c r="E21" s="49"/>
      <c r="F21" s="49"/>
      <c r="G21" s="49"/>
      <c r="H21" s="49"/>
      <c r="I21" s="50">
        <v>93547398</v>
      </c>
      <c r="J21" s="51">
        <f t="shared" si="2"/>
        <v>53.197122846701973</v>
      </c>
      <c r="K21" s="51">
        <v>53.2</v>
      </c>
      <c r="L21" s="49"/>
      <c r="M21" s="49"/>
      <c r="N21" s="49"/>
      <c r="O21" s="49"/>
      <c r="P21" s="49"/>
      <c r="Q21" s="49"/>
      <c r="R21" s="49"/>
      <c r="S21" s="49"/>
      <c r="T21" s="52" t="s">
        <v>30</v>
      </c>
      <c r="U21" s="53" t="s">
        <v>51</v>
      </c>
    </row>
    <row r="22" spans="1:21" s="45" customFormat="1" ht="48" x14ac:dyDescent="0.3">
      <c r="A22" s="55" t="s">
        <v>52</v>
      </c>
      <c r="B22" s="62" t="s">
        <v>53</v>
      </c>
      <c r="C22" s="57">
        <f>SUM(C23:C25)</f>
        <v>135000000</v>
      </c>
      <c r="D22" s="58"/>
      <c r="E22" s="58"/>
      <c r="F22" s="58"/>
      <c r="G22" s="58"/>
      <c r="H22" s="58"/>
      <c r="I22" s="57">
        <f>SUM(I23:I25)</f>
        <v>42238323</v>
      </c>
      <c r="J22" s="43">
        <f>(I22/C22)*100</f>
        <v>31.287646666666667</v>
      </c>
      <c r="K22" s="43">
        <f>SUM(K23:K25)/3</f>
        <v>23.466666666666669</v>
      </c>
      <c r="L22" s="58"/>
      <c r="M22" s="58"/>
      <c r="N22" s="58"/>
      <c r="O22" s="58"/>
      <c r="P22" s="58"/>
      <c r="Q22" s="58"/>
      <c r="R22" s="58"/>
      <c r="S22" s="58"/>
      <c r="T22" s="60"/>
      <c r="U22" s="61"/>
    </row>
    <row r="23" spans="1:21" s="45" customFormat="1" ht="63.75" x14ac:dyDescent="0.3">
      <c r="A23" s="46">
        <v>1</v>
      </c>
      <c r="B23" s="47" t="s">
        <v>54</v>
      </c>
      <c r="C23" s="48">
        <v>60000000</v>
      </c>
      <c r="D23" s="49"/>
      <c r="E23" s="49"/>
      <c r="F23" s="49"/>
      <c r="G23" s="49"/>
      <c r="H23" s="49"/>
      <c r="I23" s="50">
        <v>30088359</v>
      </c>
      <c r="J23" s="51">
        <f t="shared" ref="J23:J25" si="3">(I23/C23)*100</f>
        <v>50.147264999999997</v>
      </c>
      <c r="K23" s="51">
        <v>50.15</v>
      </c>
      <c r="L23" s="49"/>
      <c r="M23" s="49"/>
      <c r="N23" s="49"/>
      <c r="O23" s="49"/>
      <c r="P23" s="49"/>
      <c r="Q23" s="49"/>
      <c r="R23" s="49"/>
      <c r="S23" s="49"/>
      <c r="T23" s="52" t="s">
        <v>30</v>
      </c>
      <c r="U23" s="53" t="s">
        <v>55</v>
      </c>
    </row>
    <row r="24" spans="1:21" s="45" customFormat="1" ht="31.5" x14ac:dyDescent="0.3">
      <c r="A24" s="46">
        <v>2</v>
      </c>
      <c r="B24" s="54" t="s">
        <v>56</v>
      </c>
      <c r="C24" s="48">
        <v>15000000</v>
      </c>
      <c r="D24" s="49"/>
      <c r="E24" s="49"/>
      <c r="F24" s="49"/>
      <c r="G24" s="49"/>
      <c r="H24" s="49"/>
      <c r="I24" s="50">
        <v>0</v>
      </c>
      <c r="J24" s="51">
        <f t="shared" si="3"/>
        <v>0</v>
      </c>
      <c r="K24" s="51">
        <v>0</v>
      </c>
      <c r="L24" s="49"/>
      <c r="M24" s="49"/>
      <c r="N24" s="49"/>
      <c r="O24" s="49"/>
      <c r="P24" s="49"/>
      <c r="Q24" s="49"/>
      <c r="R24" s="49"/>
      <c r="S24" s="49"/>
      <c r="T24" s="52" t="s">
        <v>30</v>
      </c>
      <c r="U24" s="53" t="s">
        <v>57</v>
      </c>
    </row>
    <row r="25" spans="1:21" s="45" customFormat="1" ht="32.25" customHeight="1" x14ac:dyDescent="0.3">
      <c r="A25" s="46">
        <v>3</v>
      </c>
      <c r="B25" s="54" t="s">
        <v>58</v>
      </c>
      <c r="C25" s="48">
        <v>60000000</v>
      </c>
      <c r="D25" s="49"/>
      <c r="E25" s="49"/>
      <c r="F25" s="49"/>
      <c r="G25" s="49"/>
      <c r="H25" s="49"/>
      <c r="I25" s="50">
        <v>12149964</v>
      </c>
      <c r="J25" s="51">
        <f t="shared" si="3"/>
        <v>20.249939999999999</v>
      </c>
      <c r="K25" s="51">
        <v>20.25</v>
      </c>
      <c r="L25" s="49"/>
      <c r="M25" s="49"/>
      <c r="N25" s="49"/>
      <c r="O25" s="49"/>
      <c r="P25" s="49"/>
      <c r="Q25" s="49"/>
      <c r="R25" s="49"/>
      <c r="S25" s="49"/>
      <c r="T25" s="52" t="s">
        <v>30</v>
      </c>
      <c r="U25" s="53" t="s">
        <v>59</v>
      </c>
    </row>
    <row r="26" spans="1:21" ht="47.25" x14ac:dyDescent="0.3">
      <c r="A26" s="63" t="s">
        <v>60</v>
      </c>
      <c r="B26" s="64" t="s">
        <v>61</v>
      </c>
      <c r="C26" s="65">
        <f>SUM(C27:C28)</f>
        <v>428239000</v>
      </c>
      <c r="D26" s="66"/>
      <c r="E26" s="66"/>
      <c r="F26" s="66"/>
      <c r="G26" s="66"/>
      <c r="H26" s="66"/>
      <c r="I26" s="65">
        <f>SUM(I27:I28)</f>
        <v>18900000</v>
      </c>
      <c r="J26" s="43">
        <f>(I26/C26)*100</f>
        <v>4.4134233453748957</v>
      </c>
      <c r="K26" s="67">
        <f>SUM(K27:K28)/2</f>
        <v>12.08</v>
      </c>
      <c r="L26" s="68"/>
      <c r="M26" s="69"/>
      <c r="N26" s="69"/>
      <c r="O26" s="69"/>
      <c r="P26" s="69"/>
      <c r="Q26" s="69"/>
      <c r="R26" s="69"/>
      <c r="S26" s="69"/>
      <c r="T26" s="70"/>
      <c r="U26" s="71"/>
    </row>
    <row r="27" spans="1:21" ht="54" x14ac:dyDescent="0.3">
      <c r="A27" s="72">
        <v>1</v>
      </c>
      <c r="B27" s="73" t="s">
        <v>62</v>
      </c>
      <c r="C27" s="50">
        <v>78239000</v>
      </c>
      <c r="D27" s="74"/>
      <c r="E27" s="74"/>
      <c r="F27" s="74"/>
      <c r="G27" s="74"/>
      <c r="H27" s="74"/>
      <c r="I27" s="50">
        <v>18900000</v>
      </c>
      <c r="J27" s="51">
        <f>(I27/C27)*100</f>
        <v>24.156750469714591</v>
      </c>
      <c r="K27" s="51">
        <v>24.16</v>
      </c>
      <c r="L27" s="75"/>
      <c r="M27" s="76"/>
      <c r="N27" s="76"/>
      <c r="O27" s="76"/>
      <c r="P27" s="76"/>
      <c r="Q27" s="76"/>
      <c r="R27" s="76"/>
      <c r="S27" s="76"/>
      <c r="T27" s="77" t="s">
        <v>30</v>
      </c>
      <c r="U27" s="78" t="s">
        <v>63</v>
      </c>
    </row>
    <row r="28" spans="1:21" ht="47.25" x14ac:dyDescent="0.3">
      <c r="A28" s="72">
        <v>2</v>
      </c>
      <c r="B28" s="73" t="s">
        <v>64</v>
      </c>
      <c r="C28" s="50">
        <v>350000000</v>
      </c>
      <c r="D28" s="74"/>
      <c r="E28" s="74"/>
      <c r="F28" s="74"/>
      <c r="G28" s="74"/>
      <c r="H28" s="74"/>
      <c r="I28" s="50">
        <v>0</v>
      </c>
      <c r="J28" s="51">
        <f t="shared" ref="J28:J56" si="4">(I28/C28)*100</f>
        <v>0</v>
      </c>
      <c r="K28" s="51">
        <v>0</v>
      </c>
      <c r="L28" s="75"/>
      <c r="M28" s="76"/>
      <c r="N28" s="76"/>
      <c r="O28" s="76"/>
      <c r="P28" s="76"/>
      <c r="Q28" s="76"/>
      <c r="R28" s="76"/>
      <c r="S28" s="76"/>
      <c r="T28" s="77" t="s">
        <v>30</v>
      </c>
      <c r="U28" s="78" t="s">
        <v>65</v>
      </c>
    </row>
    <row r="29" spans="1:21" ht="48.75" customHeight="1" x14ac:dyDescent="0.3">
      <c r="A29" s="79" t="s">
        <v>66</v>
      </c>
      <c r="B29" s="80" t="s">
        <v>67</v>
      </c>
      <c r="C29" s="81">
        <f>C30</f>
        <v>100000000</v>
      </c>
      <c r="D29" s="74"/>
      <c r="E29" s="74"/>
      <c r="F29" s="74"/>
      <c r="G29" s="74"/>
      <c r="H29" s="74"/>
      <c r="I29" s="81">
        <f>I30</f>
        <v>9570000</v>
      </c>
      <c r="J29" s="82">
        <f t="shared" si="4"/>
        <v>9.5699999999999985</v>
      </c>
      <c r="K29" s="82">
        <f>K30</f>
        <v>18.45</v>
      </c>
      <c r="L29" s="75"/>
      <c r="M29" s="76"/>
      <c r="N29" s="76"/>
      <c r="O29" s="76"/>
      <c r="P29" s="76"/>
      <c r="Q29" s="76"/>
      <c r="R29" s="76"/>
      <c r="S29" s="76"/>
      <c r="T29" s="83"/>
      <c r="U29" s="84"/>
    </row>
    <row r="30" spans="1:21" ht="47.25" x14ac:dyDescent="0.3">
      <c r="A30" s="72">
        <v>1</v>
      </c>
      <c r="B30" s="73" t="s">
        <v>64</v>
      </c>
      <c r="C30" s="50">
        <v>100000000</v>
      </c>
      <c r="D30" s="74"/>
      <c r="E30" s="74"/>
      <c r="F30" s="74"/>
      <c r="G30" s="74"/>
      <c r="H30" s="74"/>
      <c r="I30" s="50">
        <v>9570000</v>
      </c>
      <c r="J30" s="51">
        <f t="shared" si="4"/>
        <v>9.5699999999999985</v>
      </c>
      <c r="K30" s="51">
        <v>18.45</v>
      </c>
      <c r="L30" s="75"/>
      <c r="M30" s="76"/>
      <c r="N30" s="76"/>
      <c r="O30" s="76"/>
      <c r="P30" s="76"/>
      <c r="Q30" s="76"/>
      <c r="R30" s="76"/>
      <c r="S30" s="76"/>
      <c r="T30" s="77" t="s">
        <v>30</v>
      </c>
      <c r="U30" s="78" t="s">
        <v>68</v>
      </c>
    </row>
    <row r="31" spans="1:21" s="45" customFormat="1" ht="31.5" x14ac:dyDescent="0.3">
      <c r="A31" s="79" t="s">
        <v>69</v>
      </c>
      <c r="B31" s="85" t="s">
        <v>70</v>
      </c>
      <c r="C31" s="81">
        <f>C32</f>
        <v>40000000</v>
      </c>
      <c r="D31" s="86"/>
      <c r="E31" s="86"/>
      <c r="F31" s="86"/>
      <c r="G31" s="86"/>
      <c r="H31" s="86"/>
      <c r="I31" s="81">
        <f>I32</f>
        <v>0</v>
      </c>
      <c r="J31" s="82">
        <f t="shared" si="4"/>
        <v>0</v>
      </c>
      <c r="K31" s="82">
        <v>0</v>
      </c>
      <c r="L31" s="87"/>
      <c r="M31" s="88"/>
      <c r="N31" s="88"/>
      <c r="O31" s="88"/>
      <c r="P31" s="88"/>
      <c r="Q31" s="88"/>
      <c r="R31" s="88"/>
      <c r="S31" s="88"/>
      <c r="T31" s="83"/>
      <c r="U31" s="84"/>
    </row>
    <row r="32" spans="1:21" ht="40.5" x14ac:dyDescent="0.3">
      <c r="A32" s="72">
        <v>1</v>
      </c>
      <c r="B32" s="73" t="s">
        <v>71</v>
      </c>
      <c r="C32" s="50">
        <v>40000000</v>
      </c>
      <c r="D32" s="74"/>
      <c r="E32" s="74"/>
      <c r="F32" s="74"/>
      <c r="G32" s="74"/>
      <c r="H32" s="74"/>
      <c r="I32" s="50">
        <v>0</v>
      </c>
      <c r="J32" s="51">
        <f t="shared" si="4"/>
        <v>0</v>
      </c>
      <c r="K32" s="51">
        <v>0</v>
      </c>
      <c r="L32" s="75"/>
      <c r="M32" s="76"/>
      <c r="N32" s="76"/>
      <c r="O32" s="76"/>
      <c r="P32" s="76"/>
      <c r="Q32" s="76"/>
      <c r="R32" s="76"/>
      <c r="S32" s="76"/>
      <c r="T32" s="77" t="s">
        <v>30</v>
      </c>
      <c r="U32" s="78" t="s">
        <v>72</v>
      </c>
    </row>
    <row r="33" spans="1:21" ht="31.5" x14ac:dyDescent="0.3">
      <c r="A33" s="79" t="s">
        <v>73</v>
      </c>
      <c r="B33" s="85" t="s">
        <v>74</v>
      </c>
      <c r="C33" s="81">
        <f>C34</f>
        <v>41840000</v>
      </c>
      <c r="D33" s="74"/>
      <c r="E33" s="74"/>
      <c r="F33" s="74"/>
      <c r="G33" s="74"/>
      <c r="H33" s="74"/>
      <c r="I33" s="81">
        <f>I34</f>
        <v>4500000</v>
      </c>
      <c r="J33" s="82">
        <f t="shared" si="4"/>
        <v>10.755258126195029</v>
      </c>
      <c r="K33" s="82">
        <f>K34</f>
        <v>10.76</v>
      </c>
      <c r="L33" s="75"/>
      <c r="M33" s="76"/>
      <c r="N33" s="76"/>
      <c r="O33" s="76"/>
      <c r="P33" s="76"/>
      <c r="Q33" s="76"/>
      <c r="R33" s="76"/>
      <c r="S33" s="76"/>
      <c r="T33" s="77"/>
      <c r="U33" s="78"/>
    </row>
    <row r="34" spans="1:21" ht="31.5" x14ac:dyDescent="0.3">
      <c r="A34" s="72">
        <v>1</v>
      </c>
      <c r="B34" s="73" t="s">
        <v>75</v>
      </c>
      <c r="C34" s="50">
        <v>41840000</v>
      </c>
      <c r="D34" s="74"/>
      <c r="E34" s="74"/>
      <c r="F34" s="74"/>
      <c r="G34" s="74"/>
      <c r="H34" s="74"/>
      <c r="I34" s="50">
        <v>4500000</v>
      </c>
      <c r="J34" s="51">
        <f t="shared" si="4"/>
        <v>10.755258126195029</v>
      </c>
      <c r="K34" s="51">
        <v>10.76</v>
      </c>
      <c r="L34" s="75"/>
      <c r="M34" s="76"/>
      <c r="N34" s="76"/>
      <c r="O34" s="76"/>
      <c r="P34" s="76"/>
      <c r="Q34" s="76"/>
      <c r="R34" s="76"/>
      <c r="S34" s="76"/>
      <c r="T34" s="77" t="s">
        <v>30</v>
      </c>
      <c r="U34" s="78" t="s">
        <v>76</v>
      </c>
    </row>
    <row r="35" spans="1:21" s="45" customFormat="1" ht="51" customHeight="1" x14ac:dyDescent="0.3">
      <c r="A35" s="79" t="s">
        <v>77</v>
      </c>
      <c r="B35" s="80" t="s">
        <v>78</v>
      </c>
      <c r="C35" s="81">
        <f>C36</f>
        <v>50000000</v>
      </c>
      <c r="D35" s="86"/>
      <c r="E35" s="86"/>
      <c r="F35" s="86"/>
      <c r="G35" s="86"/>
      <c r="H35" s="86"/>
      <c r="I35" s="81">
        <f>I36</f>
        <v>0</v>
      </c>
      <c r="J35" s="82">
        <f t="shared" si="4"/>
        <v>0</v>
      </c>
      <c r="K35" s="82">
        <f>K36</f>
        <v>0</v>
      </c>
      <c r="L35" s="87"/>
      <c r="M35" s="88"/>
      <c r="N35" s="88"/>
      <c r="O35" s="88"/>
      <c r="P35" s="88"/>
      <c r="Q35" s="88"/>
      <c r="R35" s="88"/>
      <c r="S35" s="88"/>
      <c r="T35" s="83"/>
      <c r="U35" s="84"/>
    </row>
    <row r="36" spans="1:21" ht="63" x14ac:dyDescent="0.3">
      <c r="A36" s="72">
        <v>1</v>
      </c>
      <c r="B36" s="73" t="s">
        <v>79</v>
      </c>
      <c r="C36" s="50">
        <v>50000000</v>
      </c>
      <c r="D36" s="74"/>
      <c r="E36" s="74"/>
      <c r="F36" s="74"/>
      <c r="G36" s="74"/>
      <c r="H36" s="74"/>
      <c r="I36" s="50">
        <v>0</v>
      </c>
      <c r="J36" s="51">
        <f t="shared" si="4"/>
        <v>0</v>
      </c>
      <c r="K36" s="51">
        <v>0</v>
      </c>
      <c r="L36" s="75"/>
      <c r="M36" s="76"/>
      <c r="N36" s="76"/>
      <c r="O36" s="76"/>
      <c r="P36" s="76"/>
      <c r="Q36" s="76"/>
      <c r="R36" s="76"/>
      <c r="S36" s="76"/>
      <c r="T36" s="77" t="s">
        <v>30</v>
      </c>
      <c r="U36" s="78" t="s">
        <v>80</v>
      </c>
    </row>
    <row r="37" spans="1:21" s="45" customFormat="1" ht="31.5" x14ac:dyDescent="0.3">
      <c r="A37" s="79" t="s">
        <v>81</v>
      </c>
      <c r="B37" s="80" t="s">
        <v>82</v>
      </c>
      <c r="C37" s="81">
        <f>C38</f>
        <v>40000000</v>
      </c>
      <c r="D37" s="86"/>
      <c r="E37" s="86"/>
      <c r="F37" s="86"/>
      <c r="G37" s="86"/>
      <c r="H37" s="86"/>
      <c r="I37" s="81">
        <f>I38</f>
        <v>39650000</v>
      </c>
      <c r="J37" s="82">
        <f t="shared" si="4"/>
        <v>99.125</v>
      </c>
      <c r="K37" s="82">
        <f>K38</f>
        <v>100</v>
      </c>
      <c r="L37" s="87"/>
      <c r="M37" s="88"/>
      <c r="N37" s="88"/>
      <c r="O37" s="88"/>
      <c r="P37" s="88"/>
      <c r="Q37" s="88"/>
      <c r="R37" s="88"/>
      <c r="S37" s="88"/>
      <c r="T37" s="83"/>
      <c r="U37" s="84"/>
    </row>
    <row r="38" spans="1:21" ht="36.75" customHeight="1" x14ac:dyDescent="0.3">
      <c r="A38" s="72">
        <v>1</v>
      </c>
      <c r="B38" s="89" t="s">
        <v>83</v>
      </c>
      <c r="C38" s="50">
        <v>40000000</v>
      </c>
      <c r="D38" s="74"/>
      <c r="E38" s="74"/>
      <c r="F38" s="74"/>
      <c r="G38" s="74"/>
      <c r="H38" s="74"/>
      <c r="I38" s="50">
        <v>39650000</v>
      </c>
      <c r="J38" s="51">
        <f t="shared" si="4"/>
        <v>99.125</v>
      </c>
      <c r="K38" s="51">
        <v>100</v>
      </c>
      <c r="L38" s="75"/>
      <c r="M38" s="76"/>
      <c r="N38" s="76"/>
      <c r="O38" s="76"/>
      <c r="P38" s="76"/>
      <c r="Q38" s="76"/>
      <c r="R38" s="76"/>
      <c r="S38" s="76"/>
      <c r="T38" s="77" t="s">
        <v>30</v>
      </c>
      <c r="U38" s="78" t="s">
        <v>84</v>
      </c>
    </row>
    <row r="39" spans="1:21" s="45" customFormat="1" ht="63" x14ac:dyDescent="0.3">
      <c r="A39" s="79" t="s">
        <v>85</v>
      </c>
      <c r="B39" s="80" t="s">
        <v>86</v>
      </c>
      <c r="C39" s="81">
        <f>SUM(C40:C43)</f>
        <v>752360000</v>
      </c>
      <c r="D39" s="86"/>
      <c r="E39" s="86"/>
      <c r="F39" s="86"/>
      <c r="G39" s="86"/>
      <c r="H39" s="86"/>
      <c r="I39" s="81">
        <f>SUM(I40:I43)</f>
        <v>93084000</v>
      </c>
      <c r="J39" s="82">
        <f t="shared" si="4"/>
        <v>12.372268594821628</v>
      </c>
      <c r="K39" s="82">
        <f>SUM(K40:K43)/3</f>
        <v>35.19</v>
      </c>
      <c r="L39" s="87"/>
      <c r="M39" s="88"/>
      <c r="N39" s="88"/>
      <c r="O39" s="88"/>
      <c r="P39" s="88"/>
      <c r="Q39" s="88"/>
      <c r="R39" s="88"/>
      <c r="S39" s="88"/>
      <c r="T39" s="83"/>
      <c r="U39" s="84"/>
    </row>
    <row r="40" spans="1:21" ht="63.75" x14ac:dyDescent="0.3">
      <c r="A40" s="72">
        <v>1</v>
      </c>
      <c r="B40" s="89" t="s">
        <v>87</v>
      </c>
      <c r="C40" s="50">
        <v>591440000</v>
      </c>
      <c r="D40" s="74"/>
      <c r="E40" s="74"/>
      <c r="F40" s="74"/>
      <c r="G40" s="74"/>
      <c r="H40" s="74"/>
      <c r="I40" s="50">
        <v>61900000</v>
      </c>
      <c r="J40" s="51">
        <f t="shared" si="4"/>
        <v>10.465981333694035</v>
      </c>
      <c r="K40" s="51">
        <v>28.57</v>
      </c>
      <c r="L40" s="75"/>
      <c r="M40" s="76"/>
      <c r="N40" s="76"/>
      <c r="O40" s="76"/>
      <c r="P40" s="76"/>
      <c r="Q40" s="76"/>
      <c r="R40" s="76"/>
      <c r="S40" s="76"/>
      <c r="T40" s="77" t="s">
        <v>88</v>
      </c>
      <c r="U40" s="90" t="s">
        <v>89</v>
      </c>
    </row>
    <row r="41" spans="1:21" ht="52.5" customHeight="1" x14ac:dyDescent="0.3">
      <c r="A41" s="72">
        <v>2</v>
      </c>
      <c r="B41" s="89" t="s">
        <v>90</v>
      </c>
      <c r="C41" s="50">
        <v>50000000</v>
      </c>
      <c r="D41" s="74"/>
      <c r="E41" s="74"/>
      <c r="F41" s="74"/>
      <c r="G41" s="74"/>
      <c r="H41" s="74"/>
      <c r="I41" s="50">
        <v>12500000</v>
      </c>
      <c r="J41" s="51">
        <f t="shared" si="4"/>
        <v>25</v>
      </c>
      <c r="K41" s="51">
        <v>25</v>
      </c>
      <c r="L41" s="75"/>
      <c r="M41" s="76"/>
      <c r="N41" s="76"/>
      <c r="O41" s="76"/>
      <c r="P41" s="76"/>
      <c r="Q41" s="76"/>
      <c r="R41" s="76"/>
      <c r="S41" s="76"/>
      <c r="T41" s="77" t="s">
        <v>30</v>
      </c>
      <c r="U41" s="78" t="s">
        <v>91</v>
      </c>
    </row>
    <row r="42" spans="1:21" ht="51" customHeight="1" x14ac:dyDescent="0.3">
      <c r="A42" s="72">
        <v>3</v>
      </c>
      <c r="B42" s="89" t="s">
        <v>92</v>
      </c>
      <c r="C42" s="50">
        <v>75920000</v>
      </c>
      <c r="D42" s="74"/>
      <c r="E42" s="74"/>
      <c r="F42" s="74"/>
      <c r="G42" s="74"/>
      <c r="H42" s="74"/>
      <c r="I42" s="50">
        <v>15184000</v>
      </c>
      <c r="J42" s="51">
        <f t="shared" si="4"/>
        <v>20</v>
      </c>
      <c r="K42" s="51">
        <v>32</v>
      </c>
      <c r="L42" s="75"/>
      <c r="M42" s="76"/>
      <c r="N42" s="76"/>
      <c r="O42" s="76"/>
      <c r="P42" s="76"/>
      <c r="Q42" s="76"/>
      <c r="R42" s="76"/>
      <c r="S42" s="76"/>
      <c r="T42" s="77" t="s">
        <v>30</v>
      </c>
      <c r="U42" s="90" t="s">
        <v>93</v>
      </c>
    </row>
    <row r="43" spans="1:21" ht="47.25" x14ac:dyDescent="0.3">
      <c r="A43" s="72">
        <v>4</v>
      </c>
      <c r="B43" s="89" t="s">
        <v>94</v>
      </c>
      <c r="C43" s="50">
        <v>35000000</v>
      </c>
      <c r="D43" s="74"/>
      <c r="E43" s="74"/>
      <c r="F43" s="74"/>
      <c r="G43" s="74"/>
      <c r="H43" s="74"/>
      <c r="I43" s="50">
        <v>3500000</v>
      </c>
      <c r="J43" s="51">
        <f t="shared" si="4"/>
        <v>10</v>
      </c>
      <c r="K43" s="51">
        <v>20</v>
      </c>
      <c r="L43" s="75"/>
      <c r="M43" s="76"/>
      <c r="N43" s="76"/>
      <c r="O43" s="76"/>
      <c r="P43" s="76"/>
      <c r="Q43" s="76"/>
      <c r="R43" s="76"/>
      <c r="S43" s="76"/>
      <c r="T43" s="77" t="s">
        <v>30</v>
      </c>
      <c r="U43" s="78" t="s">
        <v>95</v>
      </c>
    </row>
    <row r="44" spans="1:21" s="45" customFormat="1" ht="94.5" x14ac:dyDescent="0.3">
      <c r="A44" s="79" t="s">
        <v>96</v>
      </c>
      <c r="B44" s="85" t="s">
        <v>97</v>
      </c>
      <c r="C44" s="81">
        <f>C45</f>
        <v>264416400</v>
      </c>
      <c r="D44" s="86"/>
      <c r="E44" s="86"/>
      <c r="F44" s="86"/>
      <c r="G44" s="86"/>
      <c r="H44" s="86"/>
      <c r="I44" s="81">
        <f>I45</f>
        <v>63005730</v>
      </c>
      <c r="J44" s="82">
        <f t="shared" si="4"/>
        <v>23.82822321157084</v>
      </c>
      <c r="K44" s="82">
        <f>K45</f>
        <v>28</v>
      </c>
      <c r="L44" s="87"/>
      <c r="M44" s="88"/>
      <c r="N44" s="88"/>
      <c r="O44" s="88"/>
      <c r="P44" s="88"/>
      <c r="Q44" s="88"/>
      <c r="R44" s="88"/>
      <c r="S44" s="88"/>
      <c r="T44" s="83"/>
      <c r="U44" s="84"/>
    </row>
    <row r="45" spans="1:21" ht="38.25" x14ac:dyDescent="0.3">
      <c r="A45" s="72">
        <v>1</v>
      </c>
      <c r="B45" s="89" t="s">
        <v>98</v>
      </c>
      <c r="C45" s="50">
        <v>264416400</v>
      </c>
      <c r="D45" s="74"/>
      <c r="E45" s="74"/>
      <c r="F45" s="74"/>
      <c r="G45" s="74"/>
      <c r="H45" s="74"/>
      <c r="I45" s="50">
        <v>63005730</v>
      </c>
      <c r="J45" s="51">
        <f t="shared" si="4"/>
        <v>23.82822321157084</v>
      </c>
      <c r="K45" s="51">
        <v>28</v>
      </c>
      <c r="L45" s="75"/>
      <c r="M45" s="76"/>
      <c r="N45" s="76"/>
      <c r="O45" s="76"/>
      <c r="P45" s="76"/>
      <c r="Q45" s="76"/>
      <c r="R45" s="76"/>
      <c r="S45" s="76"/>
      <c r="T45" s="77" t="s">
        <v>30</v>
      </c>
      <c r="U45" s="90" t="s">
        <v>99</v>
      </c>
    </row>
    <row r="46" spans="1:21" ht="31.5" x14ac:dyDescent="0.3">
      <c r="A46" s="79" t="s">
        <v>100</v>
      </c>
      <c r="B46" s="80" t="s">
        <v>101</v>
      </c>
      <c r="C46" s="81">
        <f>C47</f>
        <v>250000000</v>
      </c>
      <c r="D46" s="74"/>
      <c r="E46" s="74"/>
      <c r="F46" s="74"/>
      <c r="G46" s="74"/>
      <c r="H46" s="74"/>
      <c r="I46" s="81">
        <f>I47</f>
        <v>20678170</v>
      </c>
      <c r="J46" s="82">
        <f t="shared" si="4"/>
        <v>8.2712679999999992</v>
      </c>
      <c r="K46" s="82">
        <f>K47</f>
        <v>8.27</v>
      </c>
      <c r="L46" s="75"/>
      <c r="M46" s="76"/>
      <c r="N46" s="76"/>
      <c r="O46" s="76"/>
      <c r="P46" s="76"/>
      <c r="Q46" s="76"/>
      <c r="R46" s="76"/>
      <c r="S46" s="76"/>
      <c r="T46" s="77"/>
      <c r="U46" s="78"/>
    </row>
    <row r="47" spans="1:21" ht="54" x14ac:dyDescent="0.3">
      <c r="A47" s="72">
        <v>1</v>
      </c>
      <c r="B47" s="89" t="s">
        <v>102</v>
      </c>
      <c r="C47" s="50">
        <v>250000000</v>
      </c>
      <c r="D47" s="74"/>
      <c r="E47" s="74"/>
      <c r="F47" s="74"/>
      <c r="G47" s="74"/>
      <c r="H47" s="74"/>
      <c r="I47" s="50">
        <v>20678170</v>
      </c>
      <c r="J47" s="51">
        <f t="shared" si="4"/>
        <v>8.2712679999999992</v>
      </c>
      <c r="K47" s="51">
        <v>8.27</v>
      </c>
      <c r="L47" s="75"/>
      <c r="M47" s="76"/>
      <c r="N47" s="76"/>
      <c r="O47" s="76"/>
      <c r="P47" s="76"/>
      <c r="Q47" s="76"/>
      <c r="R47" s="76"/>
      <c r="S47" s="76"/>
      <c r="T47" s="77" t="s">
        <v>30</v>
      </c>
      <c r="U47" s="78" t="s">
        <v>103</v>
      </c>
    </row>
    <row r="48" spans="1:21" ht="31.5" x14ac:dyDescent="0.3">
      <c r="A48" s="79" t="s">
        <v>104</v>
      </c>
      <c r="B48" s="85" t="s">
        <v>105</v>
      </c>
      <c r="C48" s="81">
        <f>C49</f>
        <v>94000000</v>
      </c>
      <c r="D48" s="74"/>
      <c r="E48" s="74"/>
      <c r="F48" s="74"/>
      <c r="G48" s="74"/>
      <c r="H48" s="74"/>
      <c r="I48" s="81">
        <f>SUM(I49:I49)</f>
        <v>27781530</v>
      </c>
      <c r="J48" s="51">
        <f t="shared" si="4"/>
        <v>29.554819148936168</v>
      </c>
      <c r="K48" s="82">
        <f>K49</f>
        <v>29.55</v>
      </c>
      <c r="L48" s="75"/>
      <c r="M48" s="76"/>
      <c r="N48" s="76"/>
      <c r="O48" s="76"/>
      <c r="P48" s="76"/>
      <c r="Q48" s="76"/>
      <c r="R48" s="76"/>
      <c r="S48" s="76"/>
      <c r="T48" s="77"/>
      <c r="U48" s="78"/>
    </row>
    <row r="49" spans="1:21" ht="54" x14ac:dyDescent="0.3">
      <c r="A49" s="72">
        <v>1</v>
      </c>
      <c r="B49" s="73" t="s">
        <v>106</v>
      </c>
      <c r="C49" s="50">
        <v>94000000</v>
      </c>
      <c r="D49" s="74"/>
      <c r="E49" s="74"/>
      <c r="F49" s="74"/>
      <c r="G49" s="74"/>
      <c r="H49" s="74"/>
      <c r="I49" s="50">
        <v>27781530</v>
      </c>
      <c r="J49" s="51">
        <f t="shared" si="4"/>
        <v>29.554819148936168</v>
      </c>
      <c r="K49" s="51">
        <v>29.55</v>
      </c>
      <c r="L49" s="75"/>
      <c r="M49" s="76"/>
      <c r="N49" s="76"/>
      <c r="O49" s="76"/>
      <c r="P49" s="76"/>
      <c r="Q49" s="76"/>
      <c r="R49" s="76"/>
      <c r="S49" s="76"/>
      <c r="T49" s="77" t="s">
        <v>30</v>
      </c>
      <c r="U49" s="78" t="s">
        <v>107</v>
      </c>
    </row>
    <row r="50" spans="1:21" ht="31.5" x14ac:dyDescent="0.3">
      <c r="A50" s="79" t="s">
        <v>108</v>
      </c>
      <c r="B50" s="85" t="s">
        <v>109</v>
      </c>
      <c r="C50" s="81">
        <f>SUM(C51:C52)</f>
        <v>9696753731</v>
      </c>
      <c r="D50" s="74"/>
      <c r="E50" s="74"/>
      <c r="F50" s="74"/>
      <c r="G50" s="74"/>
      <c r="H50" s="74"/>
      <c r="I50" s="81">
        <f>SUM(I51:I52)</f>
        <v>272037931</v>
      </c>
      <c r="J50" s="82">
        <f>(I50/C50)*100</f>
        <v>2.8054536450720553</v>
      </c>
      <c r="K50" s="82">
        <f>SUM(K51:K52)/2</f>
        <v>11.33</v>
      </c>
      <c r="L50" s="75"/>
      <c r="M50" s="76"/>
      <c r="N50" s="76"/>
      <c r="O50" s="76"/>
      <c r="P50" s="76"/>
      <c r="Q50" s="76"/>
      <c r="R50" s="76"/>
      <c r="S50" s="76"/>
      <c r="T50" s="77"/>
      <c r="U50" s="78"/>
    </row>
    <row r="51" spans="1:21" ht="71.25" customHeight="1" x14ac:dyDescent="0.3">
      <c r="A51" s="72">
        <v>1</v>
      </c>
      <c r="B51" s="73" t="s">
        <v>110</v>
      </c>
      <c r="C51" s="50">
        <v>8783400000</v>
      </c>
      <c r="D51" s="74"/>
      <c r="E51" s="74"/>
      <c r="F51" s="74"/>
      <c r="G51" s="74"/>
      <c r="H51" s="74"/>
      <c r="I51" s="50">
        <v>27781530</v>
      </c>
      <c r="J51" s="51">
        <f t="shared" si="4"/>
        <v>0.31629585354190859</v>
      </c>
      <c r="K51" s="51">
        <v>0.78</v>
      </c>
      <c r="L51" s="75"/>
      <c r="M51" s="76"/>
      <c r="N51" s="76"/>
      <c r="O51" s="76"/>
      <c r="P51" s="76"/>
      <c r="Q51" s="76"/>
      <c r="R51" s="76"/>
      <c r="S51" s="76"/>
      <c r="T51" s="91" t="s">
        <v>111</v>
      </c>
      <c r="U51" s="90" t="s">
        <v>112</v>
      </c>
    </row>
    <row r="52" spans="1:21" ht="40.5" x14ac:dyDescent="0.3">
      <c r="A52" s="72">
        <v>2</v>
      </c>
      <c r="B52" s="73" t="s">
        <v>113</v>
      </c>
      <c r="C52" s="50">
        <v>913353731</v>
      </c>
      <c r="D52" s="74"/>
      <c r="E52" s="74"/>
      <c r="F52" s="74"/>
      <c r="G52" s="74"/>
      <c r="H52" s="74"/>
      <c r="I52" s="50">
        <v>244256401</v>
      </c>
      <c r="J52" s="51">
        <f t="shared" si="4"/>
        <v>26.742804316633379</v>
      </c>
      <c r="K52" s="51">
        <v>21.88</v>
      </c>
      <c r="L52" s="75"/>
      <c r="M52" s="76"/>
      <c r="N52" s="76"/>
      <c r="O52" s="76"/>
      <c r="P52" s="76"/>
      <c r="Q52" s="76"/>
      <c r="R52" s="76"/>
      <c r="S52" s="76"/>
      <c r="T52" s="77" t="s">
        <v>30</v>
      </c>
      <c r="U52" s="78" t="s">
        <v>114</v>
      </c>
    </row>
    <row r="53" spans="1:21" ht="63" x14ac:dyDescent="0.3">
      <c r="A53" s="79" t="s">
        <v>115</v>
      </c>
      <c r="B53" s="85" t="s">
        <v>116</v>
      </c>
      <c r="C53" s="81">
        <f>SUM(C54:C56)</f>
        <v>400000000</v>
      </c>
      <c r="D53" s="74"/>
      <c r="E53" s="74"/>
      <c r="F53" s="74"/>
      <c r="G53" s="74"/>
      <c r="H53" s="74"/>
      <c r="I53" s="81">
        <f>SUM(I54:I56)</f>
        <v>102518612</v>
      </c>
      <c r="J53" s="82">
        <f t="shared" si="4"/>
        <v>25.629653000000001</v>
      </c>
      <c r="K53" s="82">
        <f>SUM(K54:K56)/3</f>
        <v>34.953333333333326</v>
      </c>
      <c r="L53" s="75"/>
      <c r="M53" s="76"/>
      <c r="N53" s="76"/>
      <c r="O53" s="76"/>
      <c r="P53" s="76"/>
      <c r="Q53" s="76"/>
      <c r="R53" s="76"/>
      <c r="S53" s="76"/>
      <c r="T53" s="77"/>
      <c r="U53" s="78"/>
    </row>
    <row r="54" spans="1:21" ht="89.25" x14ac:dyDescent="0.3">
      <c r="A54" s="72">
        <v>1</v>
      </c>
      <c r="B54" s="73" t="s">
        <v>117</v>
      </c>
      <c r="C54" s="50">
        <v>200000000</v>
      </c>
      <c r="D54" s="74"/>
      <c r="E54" s="74"/>
      <c r="F54" s="74"/>
      <c r="G54" s="74"/>
      <c r="H54" s="74"/>
      <c r="I54" s="50">
        <v>43799142</v>
      </c>
      <c r="J54" s="51">
        <f t="shared" si="4"/>
        <v>21.899571000000002</v>
      </c>
      <c r="K54" s="51">
        <v>24.09</v>
      </c>
      <c r="L54" s="75"/>
      <c r="M54" s="76"/>
      <c r="N54" s="76"/>
      <c r="O54" s="76"/>
      <c r="P54" s="76"/>
      <c r="Q54" s="76"/>
      <c r="R54" s="76"/>
      <c r="S54" s="76"/>
      <c r="T54" s="91" t="s">
        <v>118</v>
      </c>
      <c r="U54" s="90" t="s">
        <v>119</v>
      </c>
    </row>
    <row r="55" spans="1:21" ht="102" x14ac:dyDescent="0.3">
      <c r="A55" s="72">
        <v>2</v>
      </c>
      <c r="B55" s="89" t="s">
        <v>120</v>
      </c>
      <c r="C55" s="50">
        <v>150000000</v>
      </c>
      <c r="D55" s="74"/>
      <c r="E55" s="74"/>
      <c r="F55" s="74"/>
      <c r="G55" s="74"/>
      <c r="H55" s="74"/>
      <c r="I55" s="50">
        <v>40811500</v>
      </c>
      <c r="J55" s="51">
        <f t="shared" si="4"/>
        <v>27.207666666666668</v>
      </c>
      <c r="K55" s="51">
        <v>29.65</v>
      </c>
      <c r="L55" s="75"/>
      <c r="M55" s="76"/>
      <c r="N55" s="76"/>
      <c r="O55" s="76"/>
      <c r="P55" s="76"/>
      <c r="Q55" s="76"/>
      <c r="R55" s="76"/>
      <c r="S55" s="76"/>
      <c r="T55" s="77" t="s">
        <v>30</v>
      </c>
      <c r="U55" s="90" t="s">
        <v>121</v>
      </c>
    </row>
    <row r="56" spans="1:21" ht="67.5" x14ac:dyDescent="0.3">
      <c r="A56" s="72">
        <v>3</v>
      </c>
      <c r="B56" s="73" t="s">
        <v>122</v>
      </c>
      <c r="C56" s="50">
        <v>50000000</v>
      </c>
      <c r="D56" s="74"/>
      <c r="E56" s="74"/>
      <c r="F56" s="74"/>
      <c r="G56" s="74"/>
      <c r="H56" s="74"/>
      <c r="I56" s="50">
        <v>17907970</v>
      </c>
      <c r="J56" s="51">
        <f t="shared" si="4"/>
        <v>35.815940000000005</v>
      </c>
      <c r="K56" s="51">
        <v>51.12</v>
      </c>
      <c r="L56" s="75"/>
      <c r="M56" s="76"/>
      <c r="N56" s="76"/>
      <c r="O56" s="76"/>
      <c r="P56" s="76"/>
      <c r="Q56" s="76"/>
      <c r="R56" s="76"/>
      <c r="S56" s="76"/>
      <c r="T56" s="77" t="s">
        <v>30</v>
      </c>
      <c r="U56" s="78" t="s">
        <v>123</v>
      </c>
    </row>
    <row r="57" spans="1:21" ht="4.5" customHeight="1" thickBot="1" x14ac:dyDescent="0.35">
      <c r="A57" s="92"/>
      <c r="B57" s="93"/>
      <c r="C57" s="94"/>
      <c r="D57" s="94"/>
      <c r="E57" s="94"/>
      <c r="F57" s="94"/>
      <c r="G57" s="94"/>
      <c r="H57" s="94"/>
      <c r="I57" s="95"/>
      <c r="J57" s="96"/>
      <c r="K57" s="97"/>
      <c r="L57" s="98"/>
      <c r="M57" s="99"/>
      <c r="N57" s="99"/>
      <c r="O57" s="99"/>
      <c r="P57" s="99"/>
      <c r="Q57" s="99"/>
      <c r="R57" s="99"/>
      <c r="S57" s="99"/>
      <c r="T57" s="99"/>
      <c r="U57" s="100"/>
    </row>
    <row r="58" spans="1:21" s="45" customFormat="1" ht="18" thickTop="1" thickBot="1" x14ac:dyDescent="0.35">
      <c r="A58" s="101"/>
      <c r="B58" s="102"/>
      <c r="C58" s="103">
        <f>C10+C16+C18+C22+C26+C29+C31+C33+C35+C37+C39+C44+C46+C48+C50+C53</f>
        <v>12831477615</v>
      </c>
      <c r="D58" s="104"/>
      <c r="E58" s="104"/>
      <c r="F58" s="104"/>
      <c r="G58" s="104"/>
      <c r="H58" s="104"/>
      <c r="I58" s="103">
        <f>I10+I16+I18+I22+I26+I29+I31+I33+I35+I37+I39+I44+I46+I48+I50+I53</f>
        <v>984982727</v>
      </c>
      <c r="J58" s="105">
        <f>(I58/C58)*100</f>
        <v>7.6763000844778384</v>
      </c>
      <c r="K58" s="105">
        <f>(K10+K16+K18+K22+K27+K28+K30+K32+K34+K36+K38+K40+K41+K42+K43+K45+K47+K49+K51+K52+K54+K55+K56)/31</f>
        <v>21.720881720430107</v>
      </c>
      <c r="L58" s="104"/>
      <c r="M58" s="104"/>
      <c r="N58" s="104"/>
      <c r="O58" s="104"/>
      <c r="P58" s="104"/>
      <c r="Q58" s="104"/>
      <c r="R58" s="104"/>
      <c r="S58" s="104"/>
      <c r="T58" s="104"/>
      <c r="U58" s="106"/>
    </row>
    <row r="63" spans="1:21" x14ac:dyDescent="0.3">
      <c r="A63" s="107"/>
      <c r="B63" s="4"/>
      <c r="C63" s="4"/>
      <c r="D63" s="4"/>
      <c r="E63" s="4"/>
      <c r="F63" s="4"/>
      <c r="G63" s="4"/>
      <c r="H63" s="4"/>
      <c r="I63" s="10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3">
      <c r="A64" s="107"/>
      <c r="B64" s="4"/>
      <c r="C64" s="4"/>
      <c r="D64" s="4"/>
      <c r="E64" s="4"/>
      <c r="F64" s="4"/>
      <c r="G64" s="4"/>
      <c r="H64" s="4"/>
      <c r="I64" s="10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3">
      <c r="A65" s="107"/>
      <c r="B65" s="4"/>
      <c r="C65" s="4"/>
      <c r="D65" s="4"/>
      <c r="E65" s="4"/>
      <c r="F65" s="4"/>
      <c r="G65" s="4"/>
      <c r="H65" s="4"/>
      <c r="I65" s="10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70" spans="1:21" x14ac:dyDescent="0.3">
      <c r="C70" s="4"/>
    </row>
    <row r="71" spans="1:21" x14ac:dyDescent="0.3">
      <c r="C71" s="4"/>
    </row>
    <row r="72" spans="1:21" x14ac:dyDescent="0.3">
      <c r="C72" s="4"/>
    </row>
    <row r="73" spans="1:21" x14ac:dyDescent="0.3">
      <c r="C73" s="4"/>
    </row>
    <row r="74" spans="1:21" x14ac:dyDescent="0.3">
      <c r="C74" s="111"/>
    </row>
    <row r="75" spans="1:21" x14ac:dyDescent="0.3">
      <c r="C75" s="4"/>
    </row>
  </sheetData>
  <mergeCells count="15">
    <mergeCell ref="I7:J7"/>
    <mergeCell ref="L7:N7"/>
    <mergeCell ref="O7:Q7"/>
    <mergeCell ref="R7:S7"/>
    <mergeCell ref="T7:U7"/>
    <mergeCell ref="A1:U1"/>
    <mergeCell ref="A2:U2"/>
    <mergeCell ref="A3:U3"/>
    <mergeCell ref="A7:A8"/>
    <mergeCell ref="B7:B8"/>
    <mergeCell ref="C7:C8"/>
    <mergeCell ref="D7:D8"/>
    <mergeCell ref="E7:E8"/>
    <mergeCell ref="F7:F8"/>
    <mergeCell ref="G7:H7"/>
  </mergeCells>
  <pageMargins left="0.11811023622047245" right="0.11811023622047245" top="0.55118110236220474" bottom="0.35433070866141736" header="0.31496062992125984" footer="0.31496062992125984"/>
  <pageSetup paperSize="256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2022-07-06T02:58:42Z</cp:lastPrinted>
  <dcterms:created xsi:type="dcterms:W3CDTF">2022-07-06T02:37:52Z</dcterms:created>
  <dcterms:modified xsi:type="dcterms:W3CDTF">2022-07-06T02:59:16Z</dcterms:modified>
</cp:coreProperties>
</file>